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320EA40E-096F-4351-B0EE-0D4BCA20DE8F}" xr6:coauthVersionLast="47" xr6:coauthVersionMax="47" xr10:uidLastSave="{00000000-0000-0000-0000-000000000000}"/>
  <workbookProtection workbookAlgorithmName="SHA-512" workbookHashValue="FVSWQgt+aNhLfCG+UfvFGWWBwprCioatc6/ZCAWFRds4HlH8ZknK5E8mvyp+9JYm9MFB/1r9GZvPfJSRxhiZRA==" workbookSaltValue="6n1Hya4M7XuVb+d+TXMbLg=="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Q6" i="5"/>
  <c r="P6" i="5"/>
  <c r="O6" i="5"/>
  <c r="I10" i="4" s="1"/>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W10" i="4"/>
  <c r="P10" i="4"/>
  <c r="AT8" i="4"/>
  <c r="AL8" i="4"/>
  <c r="AD8" i="4"/>
  <c r="W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<sst xmlns="http://schemas.openxmlformats.org/spreadsheetml/2006/main" count="228" uniqueCount="114">
  <si>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</si>
  <si>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</si>
  <si>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</si>
  <si>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</si>
  <si>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</si>
  <si>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</si>
  <si>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</si>
  <si>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</si>
  <si>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</si>
  <si>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</si>
  <si>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</si>
  <si>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</si>
  <si>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</si>
  <si>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</si>
  <si>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</si>
  <si>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</si>
  <si>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</si>
  <si>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</si>
  <si>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</si>
  <si>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</si>
  <si>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</si>
  <si>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</si>
  <si>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</si>
  <si>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</si>
  <si>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</si>
  <si>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</si>
  <si>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</si>
  <si>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</si>
  <si>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</si>
  <si>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</si>
  <si>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</si>
  <si>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</si>
  <si>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</si>
  <si>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</si>
  <si>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</si>
  <si>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</si>
  <si>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</si>
  <si>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</si>
  <si>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</si>
  <si>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</si>
  <si>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</si>
  <si>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</si>
  <si>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</si>
  <si>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</si>
  <si>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</si>
  <si>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</si>
  <si>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</si>
  <si>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</si>
  <si>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</si>
  <si>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</si>
  <si>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</si>
  <si>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</si>
  <si>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</si>
  <si>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</si>
  <si>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</si>
  <si>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</si>
  <si>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</si>
  <si>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</si>
  <si>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</si>
  <si>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</si>
  <si>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</si>
  <si>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</si>
  <si>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</si>
  <si>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</si>
  <si>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</si>
  <si>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</si>
  <si>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</si>
  <si>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</si>
  <si>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</si>
  <si>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</si>
  <si>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</si>
  <si>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</si>
  <si>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</si>
  <si>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</si>
  <si>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</si>
  <si>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</si>
  <si>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</si>
  <si>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</si>
  <si>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</si>
  <si>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</si>
  <si>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</si>
  <si>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</si>
  <si>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</si>
  <si>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</si>
  <si>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</si>
  <si>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</si>
  <si>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</si>
  <si>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</si>
  <si>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</si>
  <si>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</si>
  <si>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</si>
  <si>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</si>
  <si>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</si>
  <si>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</si>
  <si>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</si>
  <si>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</si>
  <si>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</si>
  <si>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</si>
  <si>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</si>
  <si>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</si>
  <si>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</si>
  <si>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</si>
  <si>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</si>
  <si>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</si>
  <si>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</si>
  <si>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</si>
  <si>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</si>
  <si>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</si>
  <si>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</si>
  <si>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</si>
  <si>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</si>
  <si>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有形固定資産減価償却率は、類似団体と比較しても低い状態で推移しているが、上昇傾向にあるため施設の更新計画等により、計画的な更新を進めていく必要があると考えている。
　管路経年化率は、16.34％となり、前年度の倍程度まで上昇しており、今後も順次耐用年数を経過する管路が出てくると予想される。R3年度に管路管理システムを導入しており、今後は管路更新計画を策定して、計画的に更新に取り組む必要があると考えている。
　管路更新率は、0.27%で、管路経年化率に比べて低い率となっており、更新が進んでいないことを示していることから、アセットマネジメントの更新と併せて計画的な更新に取組みたいと考えている。</t>
    <rPh sb="102" eb="105">
      <t>ゼンネンド</t>
    </rPh>
    <rPh sb="106" eb="107">
      <t>バイ</t>
    </rPh>
    <rPh sb="107" eb="109">
      <t>テイド</t>
    </rPh>
    <rPh sb="111" eb="113">
      <t>ジョウショウ</t>
    </rPh>
    <rPh sb="182" eb="185">
      <t>ケイカクテキ</t>
    </rPh>
    <rPh sb="186" eb="188">
      <t>コウシン</t>
    </rPh>
    <rPh sb="193" eb="195">
      <t>ヒツヨウ</t>
    </rPh>
    <rPh sb="199" eb="200">
      <t>カンガ</t>
    </rPh>
    <rPh sb="207" eb="212">
      <t>カンロコウシンリツ</t>
    </rPh>
    <rPh sb="221" eb="227">
      <t>カンロケイネンカリツ</t>
    </rPh>
    <rPh sb="228" eb="229">
      <t>クラ</t>
    </rPh>
    <rPh sb="231" eb="232">
      <t>ヒク</t>
    </rPh>
    <rPh sb="233" eb="234">
      <t>リツ</t>
    </rPh>
    <rPh sb="241" eb="243">
      <t>コウシン</t>
    </rPh>
    <rPh sb="244" eb="245">
      <t>スス</t>
    </rPh>
    <rPh sb="253" eb="254">
      <t>シメ</t>
    </rPh>
    <rPh sb="274" eb="276">
      <t>コウシン</t>
    </rPh>
    <rPh sb="277" eb="278">
      <t>アワ</t>
    </rPh>
    <rPh sb="280" eb="283">
      <t>ケイカクテキ</t>
    </rPh>
    <phoneticPr fontId="4"/>
  </si>
  <si>
    <t>　旧簡易水道区域のエリアが広く点在しており、地形的にも統合が困難であり、施設も多く管路延長も長くなり、経営改善は大変難しいのが現状である。
　安全安心な水を供給するにあたり、維持管理経費の削減についても限界があること、また、人口の減少や節水志向により、有収水量の減少、給水収益の減少が大変大きな課題となっている。
　令和4年度には料金改定を実施しているが、今後も、経営比較分析を踏まえ、中長期的な経営の基本計画である「経営戦略」の検証、見直しを行い、適切な料金体系の在り方についても検討を進めるとともに、課題の早期発見と早期解決を図り、健全経営につなげたいと考えている。</t>
    <rPh sb="158" eb="160">
      <t>レイワ</t>
    </rPh>
    <rPh sb="161" eb="163">
      <t>ネンド</t>
    </rPh>
    <rPh sb="165" eb="169">
      <t>リョウキンカイテイ</t>
    </rPh>
    <rPh sb="170" eb="172">
      <t>ジッシ</t>
    </rPh>
    <rPh sb="225" eb="227">
      <t>テキセツ</t>
    </rPh>
    <rPh sb="230" eb="232">
      <t>タイケイ</t>
    </rPh>
    <rPh sb="233" eb="234">
      <t>ア</t>
    </rPh>
    <rPh sb="235" eb="236">
      <t>カタ</t>
    </rPh>
    <phoneticPr fontId="4"/>
  </si>
  <si>
    <t>　経常収支比率は、R4年度に料金改定を実施したが76.17%で、対前年2.8ポイント悪化している。これは、R3年度に基準外繰入により上昇していたためであり、今後も、効率的な運営に努め、適切な料金体系の在り方について検討していく必要があると考えている。
　累積欠損金比率は、R4年度に料金改定は実施したが、単年度において純損失が発生しており、累積欠損金は年々増加している。
　料金回収率は、R4年度に料金改定を実施したことから3.64ポイント上昇しているが、類似団体と比較しても低い状態となっていることから、今後も対策を検討していく必要がある。
　給水原価は、山間地域に多くの浄水場を有していることから類似団体と比較しても高い状態となっており、経常収支比率と同様に、効率的な運営に努め、維持管理経費の削減を図る必要があると考えている。
　施設利用率は、人口減少等により配水量は減少傾向にあるものの、季節変動もあり、規模縮小は難しいと考えている。
　有収率は、81.95%で、1.7ポイント上昇しており、類似団体と比較しても上回っており、引き続き漏水調査を実施し、漏水修繕及び老朽管の更新を図っていく。</t>
    <rPh sb="11" eb="13">
      <t>ネンド</t>
    </rPh>
    <rPh sb="14" eb="18">
      <t>リョウキンカイテイ</t>
    </rPh>
    <rPh sb="19" eb="21">
      <t>ジッシ</t>
    </rPh>
    <rPh sb="32" eb="35">
      <t>タイゼンネン</t>
    </rPh>
    <rPh sb="42" eb="44">
      <t>アッカ</t>
    </rPh>
    <rPh sb="55" eb="57">
      <t>ネンド</t>
    </rPh>
    <rPh sb="58" eb="63">
      <t>キジュンガイクリイレ</t>
    </rPh>
    <rPh sb="66" eb="68">
      <t>ジョウショウ</t>
    </rPh>
    <rPh sb="92" eb="94">
      <t>テキセツ</t>
    </rPh>
    <rPh sb="95" eb="97">
      <t>リョウキン</t>
    </rPh>
    <rPh sb="97" eb="99">
      <t>タイケイ</t>
    </rPh>
    <rPh sb="100" eb="101">
      <t>ア</t>
    </rPh>
    <rPh sb="102" eb="103">
      <t>カタ</t>
    </rPh>
    <rPh sb="107" eb="109">
      <t>ケントウ</t>
    </rPh>
    <rPh sb="113" eb="115">
      <t>ヒツヨウ</t>
    </rPh>
    <rPh sb="196" eb="198">
      <t>ネンド</t>
    </rPh>
    <rPh sb="199" eb="203">
      <t>リョウキンカイテイ</t>
    </rPh>
    <rPh sb="204" eb="206">
      <t>ジッシ</t>
    </rPh>
    <rPh sb="220" eb="222">
      <t>ジョウショウ</t>
    </rPh>
    <rPh sb="253" eb="255">
      <t>コンゴ</t>
    </rPh>
    <rPh sb="443" eb="445">
      <t>ジョウショウ</t>
    </rPh>
    <rPh sb="450" eb="454">
      <t>ルイジダンタイ</t>
    </rPh>
    <rPh sb="455" eb="457">
      <t>ヒカク</t>
    </rPh>
    <rPh sb="460" eb="462">
      <t>ウワマワ</t>
    </rPh>
    <rPh sb="467" eb="468">
      <t>ヒ</t>
    </rPh>
    <rPh sb="469" eb="470">
      <t>ツヅ</t>
    </rPh>
    <rPh sb="493" eb="4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</si>
</sst>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0.03</c:v>
                </c:pt>
                <c:pt idx="2">
                  <c:v>0.04</c:v>
                </c:pt>
                <c:pt idx="3">
                  <c:v>0.72</c:v>
                </c:pt>
                <c:pt idx="4">
                  <c:v>0.27</c:v>
                </c:pt>
              </c:numCache>
            </c:numRef>
          </c:val>
          <c:extLst>
            <c:ext xmlns:c16="http://schemas.microsoft.com/office/drawing/2014/chart" uri="{C3380CC4-5D6E-409C-BE32-E72D297353CC}">
              <c16:uniqueId val="{00000000-F5DB-4C81-A509-35CA4605AE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5DB-4C81-A509-35CA4605AE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51.42</c:v>
                </c:pt>
                <c:pt idx="1">
                  <c:v>48.81</c:v>
                </c:pt>
                <c:pt idx="2">
                  <c:v>51.35</c:v>
                </c:pt>
                <c:pt idx="3">
                  <c:v>49.43</c:v>
                </c:pt>
                <c:pt idx="4">
                  <c:v>47.99</c:v>
                </c:pt>
              </c:numCache>
            </c:numRef>
          </c:val>
          <c:extLst>
            <c:ext xmlns:c16="http://schemas.microsoft.com/office/drawing/2014/chart" uri="{C3380CC4-5D6E-409C-BE32-E72D297353CC}">
              <c16:uniqueId val="{00000000-3BC0-4210-86F0-3118CF1D67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BC0-4210-86F0-3118CF1D67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85.65</c:v>
                </c:pt>
                <c:pt idx="1">
                  <c:v>83.82</c:v>
                </c:pt>
                <c:pt idx="2">
                  <c:v>80.52</c:v>
                </c:pt>
                <c:pt idx="3">
                  <c:v>80.25</c:v>
                </c:pt>
                <c:pt idx="4">
                  <c:v>81.95</c:v>
                </c:pt>
              </c:numCache>
            </c:numRef>
          </c:val>
          <c:extLst>
            <c:ext xmlns:c16="http://schemas.microsoft.com/office/drawing/2014/chart" uri="{C3380CC4-5D6E-409C-BE32-E72D297353CC}">
              <c16:uniqueId val="{00000000-2997-4910-AE19-3BD115439D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997-4910-AE19-3BD115439D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78.290000000000006</c:v>
                </c:pt>
                <c:pt idx="1">
                  <c:v>74.8</c:v>
                </c:pt>
                <c:pt idx="2">
                  <c:v>75.66</c:v>
                </c:pt>
                <c:pt idx="3">
                  <c:v>78.97</c:v>
                </c:pt>
                <c:pt idx="4">
                  <c:v>76.17</c:v>
                </c:pt>
              </c:numCache>
            </c:numRef>
          </c:val>
          <c:extLst>
            <c:ext xmlns:c16="http://schemas.microsoft.com/office/drawing/2014/chart" uri="{C3380CC4-5D6E-409C-BE32-E72D297353CC}">
              <c16:uniqueId val="{00000000-D78E-41F8-B436-AD25553FFA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78E-41F8-B436-AD25553FFA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33.22</c:v>
                </c:pt>
                <c:pt idx="1">
                  <c:v>36.33</c:v>
                </c:pt>
                <c:pt idx="2">
                  <c:v>39.74</c:v>
                </c:pt>
                <c:pt idx="3">
                  <c:v>41.77</c:v>
                </c:pt>
                <c:pt idx="4">
                  <c:v>44.39</c:v>
                </c:pt>
              </c:numCache>
            </c:numRef>
          </c:val>
          <c:extLst>
            <c:ext xmlns:c16="http://schemas.microsoft.com/office/drawing/2014/chart" uri="{C3380CC4-5D6E-409C-BE32-E72D297353CC}">
              <c16:uniqueId val="{00000000-9325-4141-9C34-C5F8DD6DDC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325-4141-9C34-C5F8DD6DDC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5.15</c:v>
                </c:pt>
                <c:pt idx="2">
                  <c:v>5.74</c:v>
                </c:pt>
                <c:pt idx="3">
                  <c:v>8.36</c:v>
                </c:pt>
                <c:pt idx="4">
                  <c:v>16.34</c:v>
                </c:pt>
              </c:numCache>
            </c:numRef>
          </c:val>
          <c:extLst>
            <c:ext xmlns:c16="http://schemas.microsoft.com/office/drawing/2014/chart" uri="{C3380CC4-5D6E-409C-BE32-E72D297353CC}">
              <c16:uniqueId val="{00000000-218D-4C89-962F-6E23A4E6B3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18D-4C89-962F-6E23A4E6B3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203.34</c:v>
                </c:pt>
                <c:pt idx="1">
                  <c:v>262.14</c:v>
                </c:pt>
                <c:pt idx="2">
                  <c:v>329.12</c:v>
                </c:pt>
                <c:pt idx="3">
                  <c:v>353.69</c:v>
                </c:pt>
                <c:pt idx="4">
                  <c:v>372.26</c:v>
                </c:pt>
              </c:numCache>
            </c:numRef>
          </c:val>
          <c:extLst>
            <c:ext xmlns:c16="http://schemas.microsoft.com/office/drawing/2014/chart" uri="{C3380CC4-5D6E-409C-BE32-E72D297353CC}">
              <c16:uniqueId val="{00000000-D96E-4A85-B2C4-E47EBB462D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96E-4A85-B2C4-E47EBB462D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90.06</c:v>
                </c:pt>
                <c:pt idx="1">
                  <c:v>75.650000000000006</c:v>
                </c:pt>
                <c:pt idx="2">
                  <c:v>56.5</c:v>
                </c:pt>
                <c:pt idx="3">
                  <c:v>49.74</c:v>
                </c:pt>
                <c:pt idx="4">
                  <c:v>35.42</c:v>
                </c:pt>
              </c:numCache>
            </c:numRef>
          </c:val>
          <c:extLst>
            <c:ext xmlns:c16="http://schemas.microsoft.com/office/drawing/2014/chart" uri="{C3380CC4-5D6E-409C-BE32-E72D297353CC}">
              <c16:uniqueId val="{00000000-5AC5-414E-8AD5-34EBF65700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AC5-414E-8AD5-34EBF65700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919.73</c:v>
                </c:pt>
                <c:pt idx="1">
                  <c:v>952.74</c:v>
                </c:pt>
                <c:pt idx="2">
                  <c:v>988.98</c:v>
                </c:pt>
                <c:pt idx="3">
                  <c:v>939.02</c:v>
                </c:pt>
                <c:pt idx="4">
                  <c:v>839.21</c:v>
                </c:pt>
              </c:numCache>
            </c:numRef>
          </c:val>
          <c:extLst>
            <c:ext xmlns:c16="http://schemas.microsoft.com/office/drawing/2014/chart" uri="{C3380CC4-5D6E-409C-BE32-E72D297353CC}">
              <c16:uniqueId val="{00000000-F0EF-452D-A2D2-22B1DC7EC9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0EF-452D-A2D2-22B1DC7EC9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65.69</c:v>
                </c:pt>
                <c:pt idx="1">
                  <c:v>61.43</c:v>
                </c:pt>
                <c:pt idx="2">
                  <c:v>57.01</c:v>
                </c:pt>
                <c:pt idx="3">
                  <c:v>59.81</c:v>
                </c:pt>
                <c:pt idx="4">
                  <c:v>63.45</c:v>
                </c:pt>
              </c:numCache>
            </c:numRef>
          </c:val>
          <c:extLst>
            <c:ext xmlns:c16="http://schemas.microsoft.com/office/drawing/2014/chart" uri="{C3380CC4-5D6E-409C-BE32-E72D297353CC}">
              <c16:uniqueId val="{00000000-992C-4C12-B733-0976BBD13A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92C-4C12-B733-0976BBD13A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214.93</c:v>
                </c:pt>
                <c:pt idx="1">
                  <c:v>231.09</c:v>
                </c:pt>
                <c:pt idx="2">
                  <c:v>227.84</c:v>
                </c:pt>
                <c:pt idx="3">
                  <c:v>236.95</c:v>
                </c:pt>
                <c:pt idx="4">
                  <c:v>244.05</c:v>
                </c:pt>
              </c:numCache>
            </c:numRef>
          </c:val>
          <c:extLst>
            <c:ext xmlns:c16="http://schemas.microsoft.com/office/drawing/2014/chart" uri="{C3380CC4-5D6E-409C-BE32-E72D297353CC}">
              <c16:uniqueId val="{00000000-17DB-4B3D-8D5A-B1A433E6F9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7DB-4B3D-8D5A-B1A433E6F9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兵庫県　香美町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16024</v>
      </c>
      <c r="AM8" s="45"/>
      <c r="AN8" s="45"/>
      <c r="AO8" s="45"/>
      <c r="AP8" s="45"/>
      <c r="AQ8" s="45"/>
      <c r="AR8" s="45"/>
      <c r="AS8" s="45"/>
      <c r="AT8" s="46">
        <f>データ!$S$6</f>
        <v>368.77</v>
      </c>
      <c r="AU8" s="47"/>
      <c r="AV8" s="47"/>
      <c r="AW8" s="47"/>
      <c r="AX8" s="47"/>
      <c r="AY8" s="47"/>
      <c r="AZ8" s="47"/>
      <c r="BA8" s="47"/>
      <c r="BB8" s="48">
        <f>データ!$T$6</f>
        <v>43.45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53.72</v>
      </c>
      <c r="J10" s="47"/>
      <c r="K10" s="47"/>
      <c r="L10" s="47"/>
      <c r="M10" s="47"/>
      <c r="N10" s="47"/>
      <c r="O10" s="81"/>
      <c r="P10" s="48">
        <f>データ!$P$6</f>
        <v>99.61</v>
      </c>
      <c r="Q10" s="48"/>
      <c r="R10" s="48"/>
      <c r="S10" s="48"/>
      <c r="T10" s="48"/>
      <c r="U10" s="48"/>
      <c r="V10" s="48"/>
      <c r="W10" s="45">
        <f>データ!$Q$6</f>
        <v>2926</v>
      </c>
      <c r="X10" s="45"/>
      <c r="Y10" s="45"/>
      <c r="Z10" s="45"/>
      <c r="AA10" s="45"/>
      <c r="AB10" s="45"/>
      <c r="AC10" s="45"/>
      <c r="AD10" s="2"/>
      <c r="AE10" s="2"/>
      <c r="AF10" s="2"/>
      <c r="AG10" s="2"/>
      <c r="AH10" s="2"/>
      <c r="AI10" s="2"/>
      <c r="AJ10" s="2"/>
      <c r="AK10" s="2"/>
      <c r="AL10" s="45">
        <f>データ!$U$6</f>
        <v>15796</v>
      </c>
      <c r="AM10" s="45"/>
      <c r="AN10" s="45"/>
      <c r="AO10" s="45"/>
      <c r="AP10" s="45"/>
      <c r="AQ10" s="45"/>
      <c r="AR10" s="45"/>
      <c r="AS10" s="45"/>
      <c r="AT10" s="46">
        <f>データ!$V$6</f>
        <v>150.94</v>
      </c>
      <c r="AU10" s="47"/>
      <c r="AV10" s="47"/>
      <c r="AW10" s="47"/>
      <c r="AX10" s="47"/>
      <c r="AY10" s="47"/>
      <c r="AZ10" s="47"/>
      <c r="BA10" s="47"/>
      <c r="BB10" s="48">
        <f>データ!$W$6</f>
        <v>104.65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zIJK/vzgvJeDSZuEUP/2WuUURUkixLmWolGsmnA8LZt4D3W3IsGFQq6LOiBO+EiC26TO2mP35kFTIXPdlnSNg==" saltValue="K2sGjJql48wskcOQiJ1G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285854</v>
      </c>
      <c r="D6" s="20">
        <f t="shared" si="3"/>
        <v>46</v>
      </c>
      <c r="E6" s="20">
        <f t="shared" si="3"/>
        <v>1</v>
      </c>
      <c r="F6" s="20">
        <f t="shared" si="3"/>
        <v>0</v>
      </c>
      <c r="G6" s="20">
        <f t="shared" si="3"/>
        <v>1</v>
      </c>
      <c r="H6" s="20" t="str">
        <f t="shared" si="3"/>
        <v>兵庫県　香美町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53.72</v>
      </c>
      <c r="P6" s="21">
        <f t="shared" si="3"/>
        <v>99.61</v>
      </c>
      <c r="Q6" s="21">
        <f t="shared" si="3"/>
        <v>2926</v>
      </c>
      <c r="R6" s="21">
        <f t="shared" si="3"/>
        <v>16024</v>
      </c>
      <c r="S6" s="21">
        <f t="shared" si="3"/>
        <v>368.77</v>
      </c>
      <c r="T6" s="21">
        <f t="shared" si="3"/>
        <v>43.45</v>
      </c>
      <c r="U6" s="21">
        <f t="shared" si="3"/>
        <v>15796</v>
      </c>
      <c r="V6" s="21">
        <f t="shared" si="3"/>
        <v>150.94</v>
      </c>
      <c r="W6" s="21">
        <f t="shared" si="3"/>
        <v>104.65</v>
      </c>
      <c r="X6" s="22">
        <f>IF(X7="",NA(),X7)</f>
        <v>78.290000000000006</v>
      </c>
      <c r="Y6" s="22">
        <f t="shared" ref="Y6:AG6" si="4">IF(Y7="",NA(),Y7)</f>
        <v>74.8</v>
      </c>
      <c r="Z6" s="22">
        <f t="shared" si="4"/>
        <v>75.66</v>
      </c>
      <c r="AA6" s="22">
        <f t="shared" si="4"/>
        <v>78.97</v>
      </c>
      <c r="AB6" s="22">
        <f t="shared" si="4"/>
        <v>76.17</v>
      </c>
      <c r="AC6" s="22">
        <f t="shared" si="4"/>
        <v>108.87</v>
      </c>
      <c r="AD6" s="22">
        <f t="shared" si="4"/>
        <v>108.61</v>
      </c>
      <c r="AE6" s="22">
        <f t="shared" si="4"/>
        <v>108.35</v>
      </c>
      <c r="AF6" s="22">
        <f t="shared" si="4"/>
        <v>108.84</v>
      </c>
      <c r="AG6" s="22">
        <f t="shared" si="4"/>
        <v>105.92</v>
      </c>
      <c r="AH6" s="21" t="str">
        <f>IF(AH7="","",IF(AH7="-","【-】","【"&amp;SUBSTITUTE(TEXT(AH7,"#,##0.00"),"-","△")&amp;"】"))</f>
        <v>【108.70】</v>
      </c>
      <c r="AI6" s="22">
        <f>IF(AI7="",NA(),AI7)</f>
        <v>203.34</v>
      </c>
      <c r="AJ6" s="22">
        <f t="shared" ref="AJ6:AR6" si="5">IF(AJ7="",NA(),AJ7)</f>
        <v>262.14</v>
      </c>
      <c r="AK6" s="22">
        <f t="shared" si="5"/>
        <v>329.12</v>
      </c>
      <c r="AL6" s="22">
        <f t="shared" si="5"/>
        <v>353.69</v>
      </c>
      <c r="AM6" s="22">
        <f t="shared" si="5"/>
        <v>372.26</v>
      </c>
      <c r="AN6" s="22">
        <f t="shared" si="5"/>
        <v>3.16</v>
      </c>
      <c r="AO6" s="22">
        <f t="shared" si="5"/>
        <v>3.59</v>
      </c>
      <c r="AP6" s="22">
        <f t="shared" si="5"/>
        <v>3.98</v>
      </c>
      <c r="AQ6" s="22">
        <f t="shared" si="5"/>
        <v>6.02</v>
      </c>
      <c r="AR6" s="22">
        <f t="shared" si="5"/>
        <v>7.78</v>
      </c>
      <c r="AS6" s="21" t="str">
        <f>IF(AS7="","",IF(AS7="-","【-】","【"&amp;SUBSTITUTE(TEXT(AS7,"#,##0.00"),"-","△")&amp;"】"))</f>
        <v>【1.34】</v>
      </c>
      <c r="AT6" s="22">
        <f>IF(AT7="",NA(),AT7)</f>
        <v>90.06</v>
      </c>
      <c r="AU6" s="22">
        <f t="shared" ref="AU6:BC6" si="6">IF(AU7="",NA(),AU7)</f>
        <v>75.650000000000006</v>
      </c>
      <c r="AV6" s="22">
        <f t="shared" si="6"/>
        <v>56.5</v>
      </c>
      <c r="AW6" s="22">
        <f t="shared" si="6"/>
        <v>49.74</v>
      </c>
      <c r="AX6" s="22">
        <f t="shared" si="6"/>
        <v>35.42</v>
      </c>
      <c r="AY6" s="22">
        <f t="shared" si="6"/>
        <v>369.69</v>
      </c>
      <c r="AZ6" s="22">
        <f t="shared" si="6"/>
        <v>379.08</v>
      </c>
      <c r="BA6" s="22">
        <f t="shared" si="6"/>
        <v>367.55</v>
      </c>
      <c r="BB6" s="22">
        <f t="shared" si="6"/>
        <v>378.56</v>
      </c>
      <c r="BC6" s="22">
        <f t="shared" si="6"/>
        <v>364.46</v>
      </c>
      <c r="BD6" s="21" t="str">
        <f>IF(BD7="","",IF(BD7="-","【-】","【"&amp;SUBSTITUTE(TEXT(BD7,"#,##0.00"),"-","△")&amp;"】"))</f>
        <v>【252.29】</v>
      </c>
      <c r="BE6" s="22">
        <f>IF(BE7="",NA(),BE7)</f>
        <v>919.73</v>
      </c>
      <c r="BF6" s="22">
        <f t="shared" ref="BF6:BN6" si="7">IF(BF7="",NA(),BF7)</f>
        <v>952.74</v>
      </c>
      <c r="BG6" s="22">
        <f t="shared" si="7"/>
        <v>988.98</v>
      </c>
      <c r="BH6" s="22">
        <f t="shared" si="7"/>
        <v>939.02</v>
      </c>
      <c r="BI6" s="22">
        <f t="shared" si="7"/>
        <v>839.21</v>
      </c>
      <c r="BJ6" s="22">
        <f t="shared" si="7"/>
        <v>402.99</v>
      </c>
      <c r="BK6" s="22">
        <f t="shared" si="7"/>
        <v>398.98</v>
      </c>
      <c r="BL6" s="22">
        <f t="shared" si="7"/>
        <v>418.68</v>
      </c>
      <c r="BM6" s="22">
        <f t="shared" si="7"/>
        <v>395.68</v>
      </c>
      <c r="BN6" s="22">
        <f t="shared" si="7"/>
        <v>403.72</v>
      </c>
      <c r="BO6" s="21" t="str">
        <f>IF(BO7="","",IF(BO7="-","【-】","【"&amp;SUBSTITUTE(TEXT(BO7,"#,##0.00"),"-","△")&amp;"】"))</f>
        <v>【268.07】</v>
      </c>
      <c r="BP6" s="22">
        <f>IF(BP7="",NA(),BP7)</f>
        <v>65.69</v>
      </c>
      <c r="BQ6" s="22">
        <f t="shared" ref="BQ6:BY6" si="8">IF(BQ7="",NA(),BQ7)</f>
        <v>61.43</v>
      </c>
      <c r="BR6" s="22">
        <f t="shared" si="8"/>
        <v>57.01</v>
      </c>
      <c r="BS6" s="22">
        <f t="shared" si="8"/>
        <v>59.81</v>
      </c>
      <c r="BT6" s="22">
        <f t="shared" si="8"/>
        <v>63.45</v>
      </c>
      <c r="BU6" s="22">
        <f t="shared" si="8"/>
        <v>98.66</v>
      </c>
      <c r="BV6" s="22">
        <f t="shared" si="8"/>
        <v>98.64</v>
      </c>
      <c r="BW6" s="22">
        <f t="shared" si="8"/>
        <v>94.78</v>
      </c>
      <c r="BX6" s="22">
        <f t="shared" si="8"/>
        <v>97.59</v>
      </c>
      <c r="BY6" s="22">
        <f t="shared" si="8"/>
        <v>92.17</v>
      </c>
      <c r="BZ6" s="21" t="str">
        <f>IF(BZ7="","",IF(BZ7="-","【-】","【"&amp;SUBSTITUTE(TEXT(BZ7,"#,##0.00"),"-","△")&amp;"】"))</f>
        <v>【97.47】</v>
      </c>
      <c r="CA6" s="22">
        <f>IF(CA7="",NA(),CA7)</f>
        <v>214.93</v>
      </c>
      <c r="CB6" s="22">
        <f t="shared" ref="CB6:CJ6" si="9">IF(CB7="",NA(),CB7)</f>
        <v>231.09</v>
      </c>
      <c r="CC6" s="22">
        <f t="shared" si="9"/>
        <v>227.84</v>
      </c>
      <c r="CD6" s="22">
        <f t="shared" si="9"/>
        <v>236.95</v>
      </c>
      <c r="CE6" s="22">
        <f t="shared" si="9"/>
        <v>244.05</v>
      </c>
      <c r="CF6" s="22">
        <f t="shared" si="9"/>
        <v>178.59</v>
      </c>
      <c r="CG6" s="22">
        <f t="shared" si="9"/>
        <v>178.92</v>
      </c>
      <c r="CH6" s="22">
        <f t="shared" si="9"/>
        <v>181.3</v>
      </c>
      <c r="CI6" s="22">
        <f t="shared" si="9"/>
        <v>181.71</v>
      </c>
      <c r="CJ6" s="22">
        <f t="shared" si="9"/>
        <v>188.51</v>
      </c>
      <c r="CK6" s="21" t="str">
        <f>IF(CK7="","",IF(CK7="-","【-】","【"&amp;SUBSTITUTE(TEXT(CK7,"#,##0.00"),"-","△")&amp;"】"))</f>
        <v>【174.75】</v>
      </c>
      <c r="CL6" s="22">
        <f>IF(CL7="",NA(),CL7)</f>
        <v>51.42</v>
      </c>
      <c r="CM6" s="22">
        <f t="shared" ref="CM6:CU6" si="10">IF(CM7="",NA(),CM7)</f>
        <v>48.81</v>
      </c>
      <c r="CN6" s="22">
        <f t="shared" si="10"/>
        <v>51.35</v>
      </c>
      <c r="CO6" s="22">
        <f t="shared" si="10"/>
        <v>49.43</v>
      </c>
      <c r="CP6" s="22">
        <f t="shared" si="10"/>
        <v>47.99</v>
      </c>
      <c r="CQ6" s="22">
        <f t="shared" si="10"/>
        <v>55.03</v>
      </c>
      <c r="CR6" s="22">
        <f t="shared" si="10"/>
        <v>55.14</v>
      </c>
      <c r="CS6" s="22">
        <f t="shared" si="10"/>
        <v>55.89</v>
      </c>
      <c r="CT6" s="22">
        <f t="shared" si="10"/>
        <v>55.72</v>
      </c>
      <c r="CU6" s="22">
        <f t="shared" si="10"/>
        <v>55.31</v>
      </c>
      <c r="CV6" s="21" t="str">
        <f>IF(CV7="","",IF(CV7="-","【-】","【"&amp;SUBSTITUTE(TEXT(CV7,"#,##0.00"),"-","△")&amp;"】"))</f>
        <v>【59.97】</v>
      </c>
      <c r="CW6" s="22">
        <f>IF(CW7="",NA(),CW7)</f>
        <v>85.65</v>
      </c>
      <c r="CX6" s="22">
        <f t="shared" ref="CX6:DF6" si="11">IF(CX7="",NA(),CX7)</f>
        <v>83.82</v>
      </c>
      <c r="CY6" s="22">
        <f t="shared" si="11"/>
        <v>80.52</v>
      </c>
      <c r="CZ6" s="22">
        <f t="shared" si="11"/>
        <v>80.25</v>
      </c>
      <c r="DA6" s="22">
        <f t="shared" si="11"/>
        <v>81.95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33.22</v>
      </c>
      <c r="DI6" s="22">
        <f t="shared" ref="DI6:DQ6" si="12">IF(DI7="",NA(),DI7)</f>
        <v>36.33</v>
      </c>
      <c r="DJ6" s="22">
        <f t="shared" si="12"/>
        <v>39.74</v>
      </c>
      <c r="DK6" s="22">
        <f t="shared" si="12"/>
        <v>41.77</v>
      </c>
      <c r="DL6" s="22">
        <f t="shared" si="12"/>
        <v>44.39</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2">
        <f t="shared" ref="DT6:EB6" si="13">IF(DT7="",NA(),DT7)</f>
        <v>5.15</v>
      </c>
      <c r="DU6" s="22">
        <f t="shared" si="13"/>
        <v>5.74</v>
      </c>
      <c r="DV6" s="22">
        <f t="shared" si="13"/>
        <v>8.36</v>
      </c>
      <c r="DW6" s="22">
        <f t="shared" si="13"/>
        <v>16.34</v>
      </c>
      <c r="DX6" s="22">
        <f t="shared" si="13"/>
        <v>14.85</v>
      </c>
      <c r="DY6" s="22">
        <f t="shared" si="13"/>
        <v>16.88</v>
      </c>
      <c r="DZ6" s="22">
        <f t="shared" si="13"/>
        <v>18.28</v>
      </c>
      <c r="EA6" s="22">
        <f t="shared" si="13"/>
        <v>19.61</v>
      </c>
      <c r="EB6" s="22">
        <f t="shared" si="13"/>
        <v>20.73</v>
      </c>
      <c r="EC6" s="21" t="str">
        <f>IF(EC7="","",IF(EC7="-","【-】","【"&amp;SUBSTITUTE(TEXT(EC7,"#,##0.00"),"-","△")&amp;"】"))</f>
        <v>【23.75】</v>
      </c>
      <c r="ED6" s="22">
        <f>IF(ED7="",NA(),ED7)</f>
        <v>0.09</v>
      </c>
      <c r="EE6" s="22">
        <f t="shared" ref="EE6:EM6" si="14">IF(EE7="",NA(),EE7)</f>
        <v>0.03</v>
      </c>
      <c r="EF6" s="22">
        <f t="shared" si="14"/>
        <v>0.04</v>
      </c>
      <c r="EG6" s="22">
        <f t="shared" si="14"/>
        <v>0.72</v>
      </c>
      <c r="EH6" s="22">
        <f t="shared" si="14"/>
        <v>0.27</v>
      </c>
      <c r="EI6" s="22">
        <f t="shared" si="14"/>
        <v>0.5</v>
      </c>
      <c r="EJ6" s="22">
        <f t="shared" si="14"/>
        <v>0.52</v>
      </c>
      <c r="EK6" s="22">
        <f t="shared" si="14"/>
        <v>0.53</v>
      </c>
      <c r="EL6" s="22">
        <f t="shared" si="14"/>
        <v>0.48</v>
      </c>
      <c r="EM6" s="22">
        <f t="shared" si="14"/>
        <v>0.5</v>
      </c>
      <c r="EN6" s="21" t="str">
        <f>IF(EN7="","",IF(EN7="-","【-】","【"&amp;SUBSTITUTE(TEXT(EN7,"#,##0.00"),"-","△")&amp;"】"))</f>
        <v>【0.67】</v>
      </c>
    </row>
    <row r="7" spans="1:144" s="23" customFormat="1">
      <c r="A7" s="15"/>
      <c r="B7" s="24">
        <v>2022</v>
      </c>
      <c r="C7" s="24">
        <v>285854</v>
      </c>
      <c r="D7" s="24">
        <v>46</v>
      </c>
      <c r="E7" s="24">
        <v>1</v>
      </c>
      <c r="F7" s="24">
        <v>0</v>
      </c>
      <c r="G7" s="24">
        <v>1</v>
      </c>
      <c r="H7" s="24" t="s">
        <v>93</v>
      </c>
      <c r="I7" s="24" t="s">
        <v>94</v>
      </c>
      <c r="J7" s="24" t="s">
        <v>95</v>
      </c>
      <c r="K7" s="24" t="s">
        <v>96</v>
      </c>
      <c r="L7" s="24" t="s">
        <v>97</v>
      </c>
      <c r="M7" s="24" t="s">
        <v>98</v>
      </c>
      <c r="N7" s="25" t="s">
        <v>99</v>
      </c>
      <c r="O7" s="25">
        <v>53.72</v>
      </c>
      <c r="P7" s="25">
        <v>99.61</v>
      </c>
      <c r="Q7" s="25">
        <v>2926</v>
      </c>
      <c r="R7" s="25">
        <v>16024</v>
      </c>
      <c r="S7" s="25">
        <v>368.77</v>
      </c>
      <c r="T7" s="25">
        <v>43.45</v>
      </c>
      <c r="U7" s="25">
        <v>15796</v>
      </c>
      <c r="V7" s="25">
        <v>150.94</v>
      </c>
      <c r="W7" s="25">
        <v>104.65</v>
      </c>
      <c r="X7" s="25">
        <v>78.290000000000006</v>
      </c>
      <c r="Y7" s="25">
        <v>74.8</v>
      </c>
      <c r="Z7" s="25">
        <v>75.66</v>
      </c>
      <c r="AA7" s="25">
        <v>78.97</v>
      </c>
      <c r="AB7" s="25">
        <v>76.17</v>
      </c>
      <c r="AC7" s="25">
        <v>108.87</v>
      </c>
      <c r="AD7" s="25">
        <v>108.61</v>
      </c>
      <c r="AE7" s="25">
        <v>108.35</v>
      </c>
      <c r="AF7" s="25">
        <v>108.84</v>
      </c>
      <c r="AG7" s="25">
        <v>105.92</v>
      </c>
      <c r="AH7" s="25">
        <v>108.7</v>
      </c>
      <c r="AI7" s="25">
        <v>203.34</v>
      </c>
      <c r="AJ7" s="25">
        <v>262.14</v>
      </c>
      <c r="AK7" s="25">
        <v>329.12</v>
      </c>
      <c r="AL7" s="25">
        <v>353.69</v>
      </c>
      <c r="AM7" s="25">
        <v>372.26</v>
      </c>
      <c r="AN7" s="25">
        <v>3.16</v>
      </c>
      <c r="AO7" s="25">
        <v>3.59</v>
      </c>
      <c r="AP7" s="25">
        <v>3.98</v>
      </c>
      <c r="AQ7" s="25">
        <v>6.02</v>
      </c>
      <c r="AR7" s="25">
        <v>7.78</v>
      </c>
      <c r="AS7" s="25">
        <v>1.34</v>
      </c>
      <c r="AT7" s="25">
        <v>90.06</v>
      </c>
      <c r="AU7" s="25">
        <v>75.650000000000006</v>
      </c>
      <c r="AV7" s="25">
        <v>56.5</v>
      </c>
      <c r="AW7" s="25">
        <v>49.74</v>
      </c>
      <c r="AX7" s="25">
        <v>35.42</v>
      </c>
      <c r="AY7" s="25">
        <v>369.69</v>
      </c>
      <c r="AZ7" s="25">
        <v>379.08</v>
      </c>
      <c r="BA7" s="25">
        <v>367.55</v>
      </c>
      <c r="BB7" s="25">
        <v>378.56</v>
      </c>
      <c r="BC7" s="25">
        <v>364.46</v>
      </c>
      <c r="BD7" s="25">
        <v>252.29</v>
      </c>
      <c r="BE7" s="25">
        <v>919.73</v>
      </c>
      <c r="BF7" s="25">
        <v>952.74</v>
      </c>
      <c r="BG7" s="25">
        <v>988.98</v>
      </c>
      <c r="BH7" s="25">
        <v>939.02</v>
      </c>
      <c r="BI7" s="25">
        <v>839.21</v>
      </c>
      <c r="BJ7" s="25">
        <v>402.99</v>
      </c>
      <c r="BK7" s="25">
        <v>398.98</v>
      </c>
      <c r="BL7" s="25">
        <v>418.68</v>
      </c>
      <c r="BM7" s="25">
        <v>395.68</v>
      </c>
      <c r="BN7" s="25">
        <v>403.72</v>
      </c>
      <c r="BO7" s="25">
        <v>268.07</v>
      </c>
      <c r="BP7" s="25">
        <v>65.69</v>
      </c>
      <c r="BQ7" s="25">
        <v>61.43</v>
      </c>
      <c r="BR7" s="25">
        <v>57.01</v>
      </c>
      <c r="BS7" s="25">
        <v>59.81</v>
      </c>
      <c r="BT7" s="25">
        <v>63.45</v>
      </c>
      <c r="BU7" s="25">
        <v>98.66</v>
      </c>
      <c r="BV7" s="25">
        <v>98.64</v>
      </c>
      <c r="BW7" s="25">
        <v>94.78</v>
      </c>
      <c r="BX7" s="25">
        <v>97.59</v>
      </c>
      <c r="BY7" s="25">
        <v>92.17</v>
      </c>
      <c r="BZ7" s="25">
        <v>97.47</v>
      </c>
      <c r="CA7" s="25">
        <v>214.93</v>
      </c>
      <c r="CB7" s="25">
        <v>231.09</v>
      </c>
      <c r="CC7" s="25">
        <v>227.84</v>
      </c>
      <c r="CD7" s="25">
        <v>236.95</v>
      </c>
      <c r="CE7" s="25">
        <v>244.05</v>
      </c>
      <c r="CF7" s="25">
        <v>178.59</v>
      </c>
      <c r="CG7" s="25">
        <v>178.92</v>
      </c>
      <c r="CH7" s="25">
        <v>181.3</v>
      </c>
      <c r="CI7" s="25">
        <v>181.71</v>
      </c>
      <c r="CJ7" s="25">
        <v>188.51</v>
      </c>
      <c r="CK7" s="25">
        <v>174.75</v>
      </c>
      <c r="CL7" s="25">
        <v>51.42</v>
      </c>
      <c r="CM7" s="25">
        <v>48.81</v>
      </c>
      <c r="CN7" s="25">
        <v>51.35</v>
      </c>
      <c r="CO7" s="25">
        <v>49.43</v>
      </c>
      <c r="CP7" s="25">
        <v>47.99</v>
      </c>
      <c r="CQ7" s="25">
        <v>55.03</v>
      </c>
      <c r="CR7" s="25">
        <v>55.14</v>
      </c>
      <c r="CS7" s="25">
        <v>55.89</v>
      </c>
      <c r="CT7" s="25">
        <v>55.72</v>
      </c>
      <c r="CU7" s="25">
        <v>55.31</v>
      </c>
      <c r="CV7" s="25">
        <v>59.97</v>
      </c>
      <c r="CW7" s="25">
        <v>85.65</v>
      </c>
      <c r="CX7" s="25">
        <v>83.82</v>
      </c>
      <c r="CY7" s="25">
        <v>80.52</v>
      </c>
      <c r="CZ7" s="25">
        <v>80.25</v>
      </c>
      <c r="DA7" s="25">
        <v>81.95</v>
      </c>
      <c r="DB7" s="25">
        <v>81.900000000000006</v>
      </c>
      <c r="DC7" s="25">
        <v>81.39</v>
      </c>
      <c r="DD7" s="25">
        <v>81.27</v>
      </c>
      <c r="DE7" s="25">
        <v>81.260000000000005</v>
      </c>
      <c r="DF7" s="25">
        <v>80.36</v>
      </c>
      <c r="DG7" s="25">
        <v>89.76</v>
      </c>
      <c r="DH7" s="25">
        <v>33.22</v>
      </c>
      <c r="DI7" s="25">
        <v>36.33</v>
      </c>
      <c r="DJ7" s="25">
        <v>39.74</v>
      </c>
      <c r="DK7" s="25">
        <v>41.77</v>
      </c>
      <c r="DL7" s="25">
        <v>44.39</v>
      </c>
      <c r="DM7" s="25">
        <v>48.87</v>
      </c>
      <c r="DN7" s="25">
        <v>49.92</v>
      </c>
      <c r="DO7" s="25">
        <v>50.63</v>
      </c>
      <c r="DP7" s="25">
        <v>51.29</v>
      </c>
      <c r="DQ7" s="25">
        <v>52.2</v>
      </c>
      <c r="DR7" s="25">
        <v>51.51</v>
      </c>
      <c r="DS7" s="25">
        <v>0</v>
      </c>
      <c r="DT7" s="25">
        <v>5.15</v>
      </c>
      <c r="DU7" s="25">
        <v>5.74</v>
      </c>
      <c r="DV7" s="25">
        <v>8.36</v>
      </c>
      <c r="DW7" s="25">
        <v>16.34</v>
      </c>
      <c r="DX7" s="25">
        <v>14.85</v>
      </c>
      <c r="DY7" s="25">
        <v>16.88</v>
      </c>
      <c r="DZ7" s="25">
        <v>18.28</v>
      </c>
      <c r="EA7" s="25">
        <v>19.61</v>
      </c>
      <c r="EB7" s="25">
        <v>20.73</v>
      </c>
      <c r="EC7" s="25">
        <v>23.75</v>
      </c>
      <c r="ED7" s="25">
        <v>0.09</v>
      </c>
      <c r="EE7" s="25">
        <v>0.03</v>
      </c>
      <c r="EF7" s="25">
        <v>0.04</v>
      </c>
      <c r="EG7" s="25">
        <v>0.72</v>
      </c>
      <c r="EH7" s="25">
        <v>0.27</v>
      </c>
      <c r="EI7" s="25">
        <v>0.5</v>
      </c>
      <c r="EJ7" s="25">
        <v>0.52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dcterms:created xsi:type="dcterms:W3CDTF">2023-12-05T00:57:47Z</dcterms:created>
  <dcterms:modified xsi:type="dcterms:W3CDTF">2024-02-07T01:00:40Z</dcterms:modified>
  <cp:category/>
</cp:coreProperties>
</file>