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s01\財政課\財政公表\04 財政状況資料集・経営比較分析表\R4年度\R4経営比較分析表（水道・病院・下水道・観光施設）\"/>
    </mc:Choice>
  </mc:AlternateContent>
  <xr:revisionPtr revIDLastSave="0" documentId="13_ncr:1_{1E1C6CD4-0323-45EC-94C0-72914459E02E}" xr6:coauthVersionLast="47" xr6:coauthVersionMax="47" xr10:uidLastSave="{00000000-0000-0000-0000-000000000000}"/>
  <workbookProtection workbookAlgorithmName="SHA-512" workbookHashValue="LJYW131cQA54cDnBoUoHWIHTqGIa8nsfevX7jT8FUicLzOIHeKSck/lCiYAeMjsZAF+L0LCLFGIMgRkN8TgwMQ==" workbookSaltValue="YUX8eh1R1YXCIQyeWS8Uqg=="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P6" i="5"/>
  <c r="P10" i="4" s="1"/>
  <c r="O6" i="5"/>
  <c r="I10" i="4" s="1"/>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T10" i="4"/>
  <c r="W10" i="4"/>
  <c r="AT8" i="4"/>
  <c r="AL8" i="4"/>
  <c r="W8" i="4"/>
  <c r="P8" i="4"/>
  <c r="I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<sst xmlns="http://schemas.openxmlformats.org/spreadsheetml/2006/main" count="231" uniqueCount="117">
  <si>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</si>
  <si>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</si>
  <si>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</si>
  <si>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</si>
  <si>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</si>
  <si>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</si>
  <si>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</si>
  <si>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</si>
  <si>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</si>
  <si>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</si>
  <si>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</si>
  <si>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</si>
  <si>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</si>
  <si>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</si>
  <si>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</si>
  <si>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</si>
  <si>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</si>
  <si>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</si>
  <si>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</si>
  <si>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</si>
  <si>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</si>
  <si>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</si>
  <si>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</si>
  <si>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</si>
  <si>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</si>
  <si>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</si>
  <si>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</si>
  <si>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</si>
  <si>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</si>
  <si>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</si>
  <si>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</si>
  <si>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</si>
  <si>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</si>
  <si>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</si>
  <si>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</si>
  <si>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</si>
  <si>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</si>
  <si>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</si>
  <si>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</si>
  <si>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</si>
  <si>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</si>
  <si>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</si>
  <si>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</si>
  <si>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</si>
  <si>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</si>
  <si>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</si>
  <si>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</si>
  <si>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</si>
  <si>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</si>
  <si>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</si>
  <si>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</si>
  <si>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</si>
  <si>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</si>
  <si>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</si>
  <si>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</si>
  <si>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</si>
  <si>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</si>
  <si>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</si>
  <si>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</si>
  <si>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</si>
  <si>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</si>
  <si>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</si>
  <si>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</si>
  <si>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</si>
  <si>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</si>
  <si>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</si>
  <si>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</si>
  <si>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</si>
  <si>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</si>
  <si>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</si>
  <si>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</si>
  <si>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</si>
  <si>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</si>
  <si>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</si>
  <si>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</si>
  <si>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</si>
  <si>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</si>
  <si>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</si>
  <si>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</si>
  <si>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</si>
  <si>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</si>
  <si>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</si>
  <si>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</si>
  <si>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</si>
  <si>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</si>
  <si>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</si>
  <si>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</si>
  <si>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</si>
  <si>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</si>
  <si>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</si>
  <si>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</si>
  <si>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</si>
  <si>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</si>
  <si>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</si>
  <si>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</si>
  <si>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</si>
  <si>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</si>
  <si>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</si>
  <si>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</si>
  <si>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</si>
  <si>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</si>
  <si>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</si>
  <si>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</si>
  <si>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</si>
  <si>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</si>
  <si>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</si>
  <si>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</si>
  <si>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</si>
  <si>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</si>
  <si>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</si>
  <si>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</si>
  <si>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</si>
  <si>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</si>
  <si>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</si>
  <si>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小規模集合排水処理事業（2処理区）は、供用開始（最初：平成16年3月、最終：平成17年1月）から19年が経過したところであり、有形固定資産減価償却率は38.08％で100％を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</si>
  <si>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供用開始（最初：平成16年3月、最終：平成17年1月）から19年が経過したところで、水洗化率は85.71％となっている。
　水洗化率の維持による有収水量、使用料収入の確保が大きな課題となっているが、今後は人口減少等の影響から本事業の運営に必要となる財源の確保が課題となっている。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
　なお、本町では、平成20年度から計3回（平成20年10月、平成23年7月、平成26年7月）の使用料改定を行っている。</t>
    <phoneticPr fontId="4"/>
  </si>
  <si>
    <t xml:space="preserve">　経常収支比率は109.43％となり、100％超え（単年度収支が黒字）となっている。分母を構成する経常費用のうち減価償却費が減少する傾向にあることから、今後も増加することが見込まれる。
　累積欠損金比率は、平成24年度以前（地方公営企業法適用前）に発行した下水道事業資本費平準化債等の影響から6,821.58％となり、類似団体平均、全国平均を大幅に上回っている。比率の分子である累積欠損金に影響する純損益は、減価償却費が減少する傾向にあることから、比率の増減は横ばいになることが見込まれる。
　流動比率は12.28％となり、100％を大きく下回っている（1年以内の支払いに対応する資金が同年度末で不足）が、比率の分母となる流動負債のうち企業債償還金（翌年度償還分）に係る財源は、下水道使用料の他に1年以内に収入する一般会計繰入金等を予定していることから、大きな影響はないと考えている。
　企業債残高対事業規模比率は、6,571.34％となり、前年度からは306.88ﾎﾟｲﾝﾄ増加している。
　経費回収率は12.39％となり、100％未満（費用が使用料収入以外（繰入金等）で賄われている）となっていて、類似団体平均、全国平均を下回っている。また、汚水処理原価は2,409.24円となり、類似団体平均、全国平均を大きく上回っている（有収水量1㎥当たりの処理費が高い）。今後は、水洗化率（85.71％）を少しでも向上させることができるような取組（接続促進）を進めることで、有収水量の確保、使用料収入の確保につなげていきたいと考えている。
</t>
    <rPh sb="438" eb="44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</si>
</sst>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4E-4379-BEAF-2F0FFEC54D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74E-4379-BEAF-2F0FFEC54D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12.7</c:v>
                </c:pt>
                <c:pt idx="1">
                  <c:v>11.11</c:v>
                </c:pt>
                <c:pt idx="2">
                  <c:v>9.52</c:v>
                </c:pt>
                <c:pt idx="3">
                  <c:v>9.52</c:v>
                </c:pt>
                <c:pt idx="4">
                  <c:v>9.52</c:v>
                </c:pt>
              </c:numCache>
            </c:numRef>
          </c:val>
          <c:extLst>
            <c:ext xmlns:c16="http://schemas.microsoft.com/office/drawing/2014/chart" uri="{C3380CC4-5D6E-409C-BE32-E72D297353CC}">
              <c16:uniqueId val="{00000000-BD15-4DC1-B235-DC3D0B10F3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BD15-4DC1-B235-DC3D0B10F3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85.29</c:v>
                </c:pt>
                <c:pt idx="1">
                  <c:v>86.67</c:v>
                </c:pt>
                <c:pt idx="2">
                  <c:v>82.76</c:v>
                </c:pt>
                <c:pt idx="3">
                  <c:v>82.76</c:v>
                </c:pt>
                <c:pt idx="4">
                  <c:v>85.71</c:v>
                </c:pt>
              </c:numCache>
            </c:numRef>
          </c:val>
          <c:extLst>
            <c:ext xmlns:c16="http://schemas.microsoft.com/office/drawing/2014/chart" uri="{C3380CC4-5D6E-409C-BE32-E72D297353CC}">
              <c16:uniqueId val="{00000000-41D0-408B-9BFB-9E40E9119C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41D0-408B-9BFB-9E40E9119C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96.22</c:v>
                </c:pt>
                <c:pt idx="1">
                  <c:v>101.5</c:v>
                </c:pt>
                <c:pt idx="2">
                  <c:v>104.87</c:v>
                </c:pt>
                <c:pt idx="3">
                  <c:v>107.24</c:v>
                </c:pt>
                <c:pt idx="4">
                  <c:v>109.43</c:v>
                </c:pt>
              </c:numCache>
            </c:numRef>
          </c:val>
          <c:extLst>
            <c:ext xmlns:c16="http://schemas.microsoft.com/office/drawing/2014/chart" uri="{C3380CC4-5D6E-409C-BE32-E72D297353CC}">
              <c16:uniqueId val="{00000000-8090-41C9-9E50-B76B65DD095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91.26</c:v>
                </c:pt>
                <c:pt idx="1">
                  <c:v>99.2</c:v>
                </c:pt>
                <c:pt idx="2">
                  <c:v>100.42</c:v>
                </c:pt>
                <c:pt idx="3">
                  <c:v>98.03</c:v>
                </c:pt>
                <c:pt idx="4">
                  <c:v>105.46</c:v>
                </c:pt>
              </c:numCache>
            </c:numRef>
          </c:val>
          <c:smooth val="0"/>
          <c:extLst>
            <c:ext xmlns:c16="http://schemas.microsoft.com/office/drawing/2014/chart" uri="{C3380CC4-5D6E-409C-BE32-E72D297353CC}">
              <c16:uniqueId val="{00000001-8090-41C9-9E50-B76B65DD095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24.79</c:v>
                </c:pt>
                <c:pt idx="1">
                  <c:v>28.3</c:v>
                </c:pt>
                <c:pt idx="2">
                  <c:v>31.65</c:v>
                </c:pt>
                <c:pt idx="3">
                  <c:v>34.9</c:v>
                </c:pt>
                <c:pt idx="4">
                  <c:v>38.08</c:v>
                </c:pt>
              </c:numCache>
            </c:numRef>
          </c:val>
          <c:extLst>
            <c:ext xmlns:c16="http://schemas.microsoft.com/office/drawing/2014/chart" uri="{C3380CC4-5D6E-409C-BE32-E72D297353CC}">
              <c16:uniqueId val="{00000000-6DEC-45A1-BF16-360FDD3689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30.28</c:v>
                </c:pt>
                <c:pt idx="1">
                  <c:v>31</c:v>
                </c:pt>
                <c:pt idx="2">
                  <c:v>29.28</c:v>
                </c:pt>
                <c:pt idx="3">
                  <c:v>32.380000000000003</c:v>
                </c:pt>
                <c:pt idx="4">
                  <c:v>35.24</c:v>
                </c:pt>
              </c:numCache>
            </c:numRef>
          </c:val>
          <c:smooth val="0"/>
          <c:extLst>
            <c:ext xmlns:c16="http://schemas.microsoft.com/office/drawing/2014/chart" uri="{C3380CC4-5D6E-409C-BE32-E72D297353CC}">
              <c16:uniqueId val="{00000001-6DEC-45A1-BF16-360FDD3689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92-46BE-ACD6-DAE54985D7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A92-46BE-ACD6-DAE54985D7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6822.9</c:v>
                </c:pt>
                <c:pt idx="1">
                  <c:v>6699.26</c:v>
                </c:pt>
                <c:pt idx="2">
                  <c:v>6847.85</c:v>
                </c:pt>
                <c:pt idx="3">
                  <c:v>6574.55</c:v>
                </c:pt>
                <c:pt idx="4">
                  <c:v>6821.58</c:v>
                </c:pt>
              </c:numCache>
            </c:numRef>
          </c:val>
          <c:extLst>
            <c:ext xmlns:c16="http://schemas.microsoft.com/office/drawing/2014/chart" uri="{C3380CC4-5D6E-409C-BE32-E72D297353CC}">
              <c16:uniqueId val="{00000000-8BE7-460E-8149-297BD36D20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1597.09</c:v>
                </c:pt>
                <c:pt idx="1">
                  <c:v>1500.46</c:v>
                </c:pt>
                <c:pt idx="2">
                  <c:v>762.05</c:v>
                </c:pt>
                <c:pt idx="3">
                  <c:v>755.68</c:v>
                </c:pt>
                <c:pt idx="4">
                  <c:v>806.39</c:v>
                </c:pt>
              </c:numCache>
            </c:numRef>
          </c:val>
          <c:smooth val="0"/>
          <c:extLst>
            <c:ext xmlns:c16="http://schemas.microsoft.com/office/drawing/2014/chart" uri="{C3380CC4-5D6E-409C-BE32-E72D297353CC}">
              <c16:uniqueId val="{00000001-8BE7-460E-8149-297BD36D20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7.85</c:v>
                </c:pt>
                <c:pt idx="1">
                  <c:v>8.93</c:v>
                </c:pt>
                <c:pt idx="2">
                  <c:v>8.8800000000000008</c:v>
                </c:pt>
                <c:pt idx="3">
                  <c:v>9.34</c:v>
                </c:pt>
                <c:pt idx="4">
                  <c:v>12.28</c:v>
                </c:pt>
              </c:numCache>
            </c:numRef>
          </c:val>
          <c:extLst>
            <c:ext xmlns:c16="http://schemas.microsoft.com/office/drawing/2014/chart" uri="{C3380CC4-5D6E-409C-BE32-E72D297353CC}">
              <c16:uniqueId val="{00000000-44C5-4D42-A4E6-2F0DBAB6CE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88.56</c:v>
                </c:pt>
                <c:pt idx="1">
                  <c:v>81.260000000000005</c:v>
                </c:pt>
                <c:pt idx="2">
                  <c:v>92.61</c:v>
                </c:pt>
                <c:pt idx="3">
                  <c:v>91.41</c:v>
                </c:pt>
                <c:pt idx="4">
                  <c:v>96.26</c:v>
                </c:pt>
              </c:numCache>
            </c:numRef>
          </c:val>
          <c:smooth val="0"/>
          <c:extLst>
            <c:ext xmlns:c16="http://schemas.microsoft.com/office/drawing/2014/chart" uri="{C3380CC4-5D6E-409C-BE32-E72D297353CC}">
              <c16:uniqueId val="{00000001-44C5-4D42-A4E6-2F0DBAB6CE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6739.07</c:v>
                </c:pt>
                <c:pt idx="1">
                  <c:v>6408.86</c:v>
                </c:pt>
                <c:pt idx="2">
                  <c:v>6565.34</c:v>
                </c:pt>
                <c:pt idx="3">
                  <c:v>6264.46</c:v>
                </c:pt>
                <c:pt idx="4">
                  <c:v>6571.34</c:v>
                </c:pt>
              </c:numCache>
            </c:numRef>
          </c:val>
          <c:extLst>
            <c:ext xmlns:c16="http://schemas.microsoft.com/office/drawing/2014/chart" uri="{C3380CC4-5D6E-409C-BE32-E72D297353CC}">
              <c16:uniqueId val="{00000000-942C-4E6B-A1A4-AB9BBEFC007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942C-4E6B-A1A4-AB9BBEFC007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13.7</c:v>
                </c:pt>
                <c:pt idx="1">
                  <c:v>13.53</c:v>
                </c:pt>
                <c:pt idx="2">
                  <c:v>12.8</c:v>
                </c:pt>
                <c:pt idx="3">
                  <c:v>14.16</c:v>
                </c:pt>
                <c:pt idx="4">
                  <c:v>12.39</c:v>
                </c:pt>
              </c:numCache>
            </c:numRef>
          </c:val>
          <c:extLst>
            <c:ext xmlns:c16="http://schemas.microsoft.com/office/drawing/2014/chart" uri="{C3380CC4-5D6E-409C-BE32-E72D297353CC}">
              <c16:uniqueId val="{00000000-B34D-4D95-9221-E20DD036DED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B34D-4D95-9221-E20DD036DED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1862.75</c:v>
                </c:pt>
                <c:pt idx="1">
                  <c:v>1916.38</c:v>
                </c:pt>
                <c:pt idx="2">
                  <c:v>2143.7600000000002</c:v>
                </c:pt>
                <c:pt idx="3">
                  <c:v>1996.59</c:v>
                </c:pt>
                <c:pt idx="4">
                  <c:v>2409.2399999999998</c:v>
                </c:pt>
              </c:numCache>
            </c:numRef>
          </c:val>
          <c:extLst>
            <c:ext xmlns:c16="http://schemas.microsoft.com/office/drawing/2014/chart" uri="{C3380CC4-5D6E-409C-BE32-E72D297353CC}">
              <c16:uniqueId val="{00000000-13FA-4E8F-9309-3831BC98A03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13FA-4E8F-9309-3831BC98A03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兵庫県　香美町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16024</v>
      </c>
      <c r="AM8" s="42"/>
      <c r="AN8" s="42"/>
      <c r="AO8" s="42"/>
      <c r="AP8" s="42"/>
      <c r="AQ8" s="42"/>
      <c r="AR8" s="42"/>
      <c r="AS8" s="42"/>
      <c r="AT8" s="35">
        <f>データ!T6</f>
        <v>368.77</v>
      </c>
      <c r="AU8" s="35"/>
      <c r="AV8" s="35"/>
      <c r="AW8" s="35"/>
      <c r="AX8" s="35"/>
      <c r="AY8" s="35"/>
      <c r="AZ8" s="35"/>
      <c r="BA8" s="35"/>
      <c r="BB8" s="35">
        <f>データ!U6</f>
        <v>43.45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-6.89</v>
      </c>
      <c r="J10" s="35"/>
      <c r="K10" s="35"/>
      <c r="L10" s="35"/>
      <c r="M10" s="35"/>
      <c r="N10" s="35"/>
      <c r="O10" s="35"/>
      <c r="P10" s="35">
        <f>データ!P6</f>
        <v>0.18</v>
      </c>
      <c r="Q10" s="35"/>
      <c r="R10" s="35"/>
      <c r="S10" s="35"/>
      <c r="T10" s="35"/>
      <c r="U10" s="35"/>
      <c r="V10" s="35"/>
      <c r="W10" s="35">
        <f>データ!Q6</f>
        <v>103.13</v>
      </c>
      <c r="X10" s="35"/>
      <c r="Y10" s="35"/>
      <c r="Z10" s="35"/>
      <c r="AA10" s="35"/>
      <c r="AB10" s="35"/>
      <c r="AC10" s="35"/>
      <c r="AD10" s="42">
        <f>データ!R6</f>
        <v>4503</v>
      </c>
      <c r="AE10" s="42"/>
      <c r="AF10" s="42"/>
      <c r="AG10" s="42"/>
      <c r="AH10" s="42"/>
      <c r="AI10" s="42"/>
      <c r="AJ10" s="42"/>
      <c r="AK10" s="2"/>
      <c r="AL10" s="42">
        <f>データ!V6</f>
        <v>28</v>
      </c>
      <c r="AM10" s="42"/>
      <c r="AN10" s="42"/>
      <c r="AO10" s="42"/>
      <c r="AP10" s="42"/>
      <c r="AQ10" s="42"/>
      <c r="AR10" s="42"/>
      <c r="AS10" s="42"/>
      <c r="AT10" s="35">
        <f>データ!W6</f>
        <v>0.03</v>
      </c>
      <c r="AU10" s="35"/>
      <c r="AV10" s="35"/>
      <c r="AW10" s="35"/>
      <c r="AX10" s="35"/>
      <c r="AY10" s="35"/>
      <c r="AZ10" s="35"/>
      <c r="BA10" s="35"/>
      <c r="BB10" s="35">
        <f>データ!X6</f>
        <v>933.33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g9mkRRNl+f10ClNRHtGhWSoDQCtRsZqvDs48E3qZmxnQfrCn2g+eYVorUflSQs7M4dmZ6AGDJQWdqmVJ18/zdw==" saltValue="SyWo6MWUXFuxC6/ZMRJv1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285854</v>
      </c>
      <c r="D6" s="19">
        <f t="shared" si="3"/>
        <v>46</v>
      </c>
      <c r="E6" s="19">
        <f t="shared" si="3"/>
        <v>17</v>
      </c>
      <c r="F6" s="19">
        <f t="shared" si="3"/>
        <v>9</v>
      </c>
      <c r="G6" s="19">
        <f t="shared" si="3"/>
        <v>0</v>
      </c>
      <c r="H6" s="19" t="str">
        <f t="shared" si="3"/>
        <v>兵庫県　香美町</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-6.89</v>
      </c>
      <c r="P6" s="20">
        <f t="shared" si="3"/>
        <v>0.18</v>
      </c>
      <c r="Q6" s="20">
        <f t="shared" si="3"/>
        <v>103.13</v>
      </c>
      <c r="R6" s="20">
        <f t="shared" si="3"/>
        <v>4503</v>
      </c>
      <c r="S6" s="20">
        <f t="shared" si="3"/>
        <v>16024</v>
      </c>
      <c r="T6" s="20">
        <f t="shared" si="3"/>
        <v>368.77</v>
      </c>
      <c r="U6" s="20">
        <f t="shared" si="3"/>
        <v>43.45</v>
      </c>
      <c r="V6" s="20">
        <f t="shared" si="3"/>
        <v>28</v>
      </c>
      <c r="W6" s="20">
        <f t="shared" si="3"/>
        <v>0.03</v>
      </c>
      <c r="X6" s="20">
        <f t="shared" si="3"/>
        <v>933.33</v>
      </c>
      <c r="Y6" s="21">
        <f>IF(Y7="",NA(),Y7)</f>
        <v>96.22</v>
      </c>
      <c r="Z6" s="21">
        <f t="shared" ref="Z6:AH6" si="4">IF(Z7="",NA(),Z7)</f>
        <v>101.5</v>
      </c>
      <c r="AA6" s="21">
        <f t="shared" si="4"/>
        <v>104.87</v>
      </c>
      <c r="AB6" s="21">
        <f t="shared" si="4"/>
        <v>107.24</v>
      </c>
      <c r="AC6" s="21">
        <f t="shared" si="4"/>
        <v>109.43</v>
      </c>
      <c r="AD6" s="21">
        <f t="shared" si="4"/>
        <v>91.26</v>
      </c>
      <c r="AE6" s="21">
        <f t="shared" si="4"/>
        <v>99.2</v>
      </c>
      <c r="AF6" s="21">
        <f t="shared" si="4"/>
        <v>100.42</v>
      </c>
      <c r="AG6" s="21">
        <f t="shared" si="4"/>
        <v>98.03</v>
      </c>
      <c r="AH6" s="21">
        <f t="shared" si="4"/>
        <v>105.46</v>
      </c>
      <c r="AI6" s="20" t="str">
        <f>IF(AI7="","",IF(AI7="-","【-】","【"&amp;SUBSTITUTE(TEXT(AI7,"#,##0.00"),"-","△")&amp;"】"))</f>
        <v>【105.41】</v>
      </c>
      <c r="AJ6" s="21">
        <f>IF(AJ7="",NA(),AJ7)</f>
        <v>6822.9</v>
      </c>
      <c r="AK6" s="21">
        <f t="shared" ref="AK6:AS6" si="5">IF(AK7="",NA(),AK7)</f>
        <v>6699.26</v>
      </c>
      <c r="AL6" s="21">
        <f t="shared" si="5"/>
        <v>6847.85</v>
      </c>
      <c r="AM6" s="21">
        <f t="shared" si="5"/>
        <v>6574.55</v>
      </c>
      <c r="AN6" s="21">
        <f t="shared" si="5"/>
        <v>6821.58</v>
      </c>
      <c r="AO6" s="21">
        <f t="shared" si="5"/>
        <v>1597.09</v>
      </c>
      <c r="AP6" s="21">
        <f t="shared" si="5"/>
        <v>1500.46</v>
      </c>
      <c r="AQ6" s="21">
        <f t="shared" si="5"/>
        <v>762.05</v>
      </c>
      <c r="AR6" s="21">
        <f t="shared" si="5"/>
        <v>755.68</v>
      </c>
      <c r="AS6" s="21">
        <f t="shared" si="5"/>
        <v>806.39</v>
      </c>
      <c r="AT6" s="20" t="str">
        <f>IF(AT7="","",IF(AT7="-","【-】","【"&amp;SUBSTITUTE(TEXT(AT7,"#,##0.00"),"-","△")&amp;"】"))</f>
        <v>【787.78】</v>
      </c>
      <c r="AU6" s="21">
        <f>IF(AU7="",NA(),AU7)</f>
        <v>7.85</v>
      </c>
      <c r="AV6" s="21">
        <f t="shared" ref="AV6:BD6" si="6">IF(AV7="",NA(),AV7)</f>
        <v>8.93</v>
      </c>
      <c r="AW6" s="21">
        <f t="shared" si="6"/>
        <v>8.8800000000000008</v>
      </c>
      <c r="AX6" s="21">
        <f t="shared" si="6"/>
        <v>9.34</v>
      </c>
      <c r="AY6" s="21">
        <f t="shared" si="6"/>
        <v>12.28</v>
      </c>
      <c r="AZ6" s="21">
        <f t="shared" si="6"/>
        <v>88.56</v>
      </c>
      <c r="BA6" s="21">
        <f t="shared" si="6"/>
        <v>81.260000000000005</v>
      </c>
      <c r="BB6" s="21">
        <f t="shared" si="6"/>
        <v>92.61</v>
      </c>
      <c r="BC6" s="21">
        <f t="shared" si="6"/>
        <v>91.41</v>
      </c>
      <c r="BD6" s="21">
        <f t="shared" si="6"/>
        <v>96.26</v>
      </c>
      <c r="BE6" s="20" t="str">
        <f>IF(BE7="","",IF(BE7="-","【-】","【"&amp;SUBSTITUTE(TEXT(BE7,"#,##0.00"),"-","△")&amp;"】"))</f>
        <v>【96.87】</v>
      </c>
      <c r="BF6" s="21">
        <f>IF(BF7="",NA(),BF7)</f>
        <v>6739.07</v>
      </c>
      <c r="BG6" s="21">
        <f t="shared" ref="BG6:BO6" si="7">IF(BG7="",NA(),BG7)</f>
        <v>6408.86</v>
      </c>
      <c r="BH6" s="21">
        <f t="shared" si="7"/>
        <v>6565.34</v>
      </c>
      <c r="BI6" s="21">
        <f t="shared" si="7"/>
        <v>6264.46</v>
      </c>
      <c r="BJ6" s="21">
        <f t="shared" si="7"/>
        <v>6571.34</v>
      </c>
      <c r="BK6" s="21">
        <f t="shared" si="7"/>
        <v>1837.88</v>
      </c>
      <c r="BL6" s="21">
        <f t="shared" si="7"/>
        <v>1748.51</v>
      </c>
      <c r="BM6" s="21">
        <f t="shared" si="7"/>
        <v>1640.16</v>
      </c>
      <c r="BN6" s="21">
        <f t="shared" si="7"/>
        <v>1521.05</v>
      </c>
      <c r="BO6" s="21">
        <f t="shared" si="7"/>
        <v>1490.65</v>
      </c>
      <c r="BP6" s="20" t="str">
        <f>IF(BP7="","",IF(BP7="-","【-】","【"&amp;SUBSTITUTE(TEXT(BP7,"#,##0.00"),"-","△")&amp;"】"))</f>
        <v>【1,496.36】</v>
      </c>
      <c r="BQ6" s="21">
        <f>IF(BQ7="",NA(),BQ7)</f>
        <v>13.7</v>
      </c>
      <c r="BR6" s="21">
        <f t="shared" ref="BR6:BZ6" si="8">IF(BR7="",NA(),BR7)</f>
        <v>13.53</v>
      </c>
      <c r="BS6" s="21">
        <f t="shared" si="8"/>
        <v>12.8</v>
      </c>
      <c r="BT6" s="21">
        <f t="shared" si="8"/>
        <v>14.16</v>
      </c>
      <c r="BU6" s="21">
        <f t="shared" si="8"/>
        <v>12.39</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1862.75</v>
      </c>
      <c r="CC6" s="21">
        <f t="shared" ref="CC6:CK6" si="9">IF(CC7="",NA(),CC7)</f>
        <v>1916.38</v>
      </c>
      <c r="CD6" s="21">
        <f t="shared" si="9"/>
        <v>2143.7600000000002</v>
      </c>
      <c r="CE6" s="21">
        <f t="shared" si="9"/>
        <v>1996.59</v>
      </c>
      <c r="CF6" s="21">
        <f t="shared" si="9"/>
        <v>2409.2399999999998</v>
      </c>
      <c r="CG6" s="21">
        <f t="shared" si="9"/>
        <v>525.22</v>
      </c>
      <c r="CH6" s="21">
        <f t="shared" si="9"/>
        <v>520.91999999999996</v>
      </c>
      <c r="CI6" s="21">
        <f t="shared" si="9"/>
        <v>486.77</v>
      </c>
      <c r="CJ6" s="21">
        <f t="shared" si="9"/>
        <v>502.1</v>
      </c>
      <c r="CK6" s="21">
        <f t="shared" si="9"/>
        <v>539.07000000000005</v>
      </c>
      <c r="CL6" s="20" t="str">
        <f>IF(CL7="","",IF(CL7="-","【-】","【"&amp;SUBSTITUTE(TEXT(CL7,"#,##0.00"),"-","△")&amp;"】"))</f>
        <v>【534.98】</v>
      </c>
      <c r="CM6" s="21">
        <f>IF(CM7="",NA(),CM7)</f>
        <v>12.7</v>
      </c>
      <c r="CN6" s="21">
        <f t="shared" ref="CN6:CV6" si="10">IF(CN7="",NA(),CN7)</f>
        <v>11.11</v>
      </c>
      <c r="CO6" s="21">
        <f t="shared" si="10"/>
        <v>9.52</v>
      </c>
      <c r="CP6" s="21">
        <f t="shared" si="10"/>
        <v>9.52</v>
      </c>
      <c r="CQ6" s="21">
        <f t="shared" si="10"/>
        <v>9.52</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85.29</v>
      </c>
      <c r="CY6" s="21">
        <f t="shared" ref="CY6:DG6" si="11">IF(CY7="",NA(),CY7)</f>
        <v>86.67</v>
      </c>
      <c r="CZ6" s="21">
        <f t="shared" si="11"/>
        <v>82.76</v>
      </c>
      <c r="DA6" s="21">
        <f t="shared" si="11"/>
        <v>82.76</v>
      </c>
      <c r="DB6" s="21">
        <f t="shared" si="11"/>
        <v>85.71</v>
      </c>
      <c r="DC6" s="21">
        <f t="shared" si="11"/>
        <v>91.52</v>
      </c>
      <c r="DD6" s="21">
        <f t="shared" si="11"/>
        <v>90.33</v>
      </c>
      <c r="DE6" s="21">
        <f t="shared" si="11"/>
        <v>90.04</v>
      </c>
      <c r="DF6" s="21">
        <f t="shared" si="11"/>
        <v>90.58</v>
      </c>
      <c r="DG6" s="21">
        <f t="shared" si="11"/>
        <v>90.11</v>
      </c>
      <c r="DH6" s="20" t="str">
        <f>IF(DH7="","",IF(DH7="-","【-】","【"&amp;SUBSTITUTE(TEXT(DH7,"#,##0.00"),"-","△")&amp;"】"))</f>
        <v>【89.98】</v>
      </c>
      <c r="DI6" s="21">
        <f>IF(DI7="",NA(),DI7)</f>
        <v>24.79</v>
      </c>
      <c r="DJ6" s="21">
        <f t="shared" ref="DJ6:DR6" si="12">IF(DJ7="",NA(),DJ7)</f>
        <v>28.3</v>
      </c>
      <c r="DK6" s="21">
        <f t="shared" si="12"/>
        <v>31.65</v>
      </c>
      <c r="DL6" s="21">
        <f t="shared" si="12"/>
        <v>34.9</v>
      </c>
      <c r="DM6" s="21">
        <f t="shared" si="12"/>
        <v>38.08</v>
      </c>
      <c r="DN6" s="21">
        <f t="shared" si="12"/>
        <v>30.28</v>
      </c>
      <c r="DO6" s="21">
        <f t="shared" si="12"/>
        <v>31</v>
      </c>
      <c r="DP6" s="21">
        <f t="shared" si="12"/>
        <v>29.28</v>
      </c>
      <c r="DQ6" s="21">
        <f t="shared" si="12"/>
        <v>32.380000000000003</v>
      </c>
      <c r="DR6" s="21">
        <f t="shared" si="12"/>
        <v>35.24</v>
      </c>
      <c r="DS6" s="20" t="str">
        <f>IF(DS7="","",IF(DS7="-","【-】","【"&amp;SUBSTITUTE(TEXT(DS7,"#,##0.00"),"-","△")&amp;"】"))</f>
        <v>【34.79】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285854</v>
      </c>
      <c r="D7" s="23">
        <v>46</v>
      </c>
      <c r="E7" s="23">
        <v>17</v>
      </c>
      <c r="F7" s="23">
        <v>9</v>
      </c>
      <c r="G7" s="23">
        <v>0</v>
      </c>
      <c r="H7" s="23" t="s">
        <v>96</v>
      </c>
      <c r="I7" s="23" t="s">
        <v>97</v>
      </c>
      <c r="J7" s="23" t="s">
        <v>98</v>
      </c>
      <c r="K7" s="23" t="s">
        <v>99</v>
      </c>
      <c r="L7" s="23" t="s">
        <v>100</v>
      </c>
      <c r="M7" s="23" t="s">
        <v>101</v>
      </c>
      <c r="N7" s="24" t="s">
        <v>102</v>
      </c>
      <c r="O7" s="24">
        <v>-6.89</v>
      </c>
      <c r="P7" s="24">
        <v>0.18</v>
      </c>
      <c r="Q7" s="24">
        <v>103.13</v>
      </c>
      <c r="R7" s="24">
        <v>4503</v>
      </c>
      <c r="S7" s="24">
        <v>16024</v>
      </c>
      <c r="T7" s="24">
        <v>368.77</v>
      </c>
      <c r="U7" s="24">
        <v>43.45</v>
      </c>
      <c r="V7" s="24">
        <v>28</v>
      </c>
      <c r="W7" s="24">
        <v>0.03</v>
      </c>
      <c r="X7" s="24">
        <v>933.33</v>
      </c>
      <c r="Y7" s="24">
        <v>96.22</v>
      </c>
      <c r="Z7" s="24">
        <v>101.5</v>
      </c>
      <c r="AA7" s="24">
        <v>104.87</v>
      </c>
      <c r="AB7" s="24">
        <v>107.24</v>
      </c>
      <c r="AC7" s="24">
        <v>109.43</v>
      </c>
      <c r="AD7" s="24">
        <v>91.26</v>
      </c>
      <c r="AE7" s="24">
        <v>99.2</v>
      </c>
      <c r="AF7" s="24">
        <v>100.42</v>
      </c>
      <c r="AG7" s="24">
        <v>98.03</v>
      </c>
      <c r="AH7" s="24">
        <v>105.46</v>
      </c>
      <c r="AI7" s="24">
        <v>105.41</v>
      </c>
      <c r="AJ7" s="24">
        <v>6822.9</v>
      </c>
      <c r="AK7" s="24">
        <v>6699.26</v>
      </c>
      <c r="AL7" s="24">
        <v>6847.85</v>
      </c>
      <c r="AM7" s="24">
        <v>6574.55</v>
      </c>
      <c r="AN7" s="24">
        <v>6821.58</v>
      </c>
      <c r="AO7" s="24">
        <v>1597.09</v>
      </c>
      <c r="AP7" s="24">
        <v>1500.46</v>
      </c>
      <c r="AQ7" s="24">
        <v>762.05</v>
      </c>
      <c r="AR7" s="24">
        <v>755.68</v>
      </c>
      <c r="AS7" s="24">
        <v>806.39</v>
      </c>
      <c r="AT7" s="24">
        <v>787.78</v>
      </c>
      <c r="AU7" s="24">
        <v>7.85</v>
      </c>
      <c r="AV7" s="24">
        <v>8.93</v>
      </c>
      <c r="AW7" s="24">
        <v>8.8800000000000008</v>
      </c>
      <c r="AX7" s="24">
        <v>9.34</v>
      </c>
      <c r="AY7" s="24">
        <v>12.28</v>
      </c>
      <c r="AZ7" s="24">
        <v>88.56</v>
      </c>
      <c r="BA7" s="24">
        <v>81.260000000000005</v>
      </c>
      <c r="BB7" s="24">
        <v>92.61</v>
      </c>
      <c r="BC7" s="24">
        <v>91.41</v>
      </c>
      <c r="BD7" s="24">
        <v>96.26</v>
      </c>
      <c r="BE7" s="24">
        <v>96.87</v>
      </c>
      <c r="BF7" s="24">
        <v>6739.07</v>
      </c>
      <c r="BG7" s="24">
        <v>6408.86</v>
      </c>
      <c r="BH7" s="24">
        <v>6565.34</v>
      </c>
      <c r="BI7" s="24">
        <v>6264.46</v>
      </c>
      <c r="BJ7" s="24">
        <v>6571.34</v>
      </c>
      <c r="BK7" s="24">
        <v>1837.88</v>
      </c>
      <c r="BL7" s="24">
        <v>1748.51</v>
      </c>
      <c r="BM7" s="24">
        <v>1640.16</v>
      </c>
      <c r="BN7" s="24">
        <v>1521.05</v>
      </c>
      <c r="BO7" s="24">
        <v>1490.65</v>
      </c>
      <c r="BP7" s="24">
        <v>1496.36</v>
      </c>
      <c r="BQ7" s="24">
        <v>13.7</v>
      </c>
      <c r="BR7" s="24">
        <v>13.53</v>
      </c>
      <c r="BS7" s="24">
        <v>12.8</v>
      </c>
      <c r="BT7" s="24">
        <v>14.16</v>
      </c>
      <c r="BU7" s="24">
        <v>12.39</v>
      </c>
      <c r="BV7" s="24">
        <v>35.03</v>
      </c>
      <c r="BW7" s="24">
        <v>34.99</v>
      </c>
      <c r="BX7" s="24">
        <v>38.270000000000003</v>
      </c>
      <c r="BY7" s="24">
        <v>37.520000000000003</v>
      </c>
      <c r="BZ7" s="24">
        <v>34.96</v>
      </c>
      <c r="CA7" s="24">
        <v>35.159999999999997</v>
      </c>
      <c r="CB7" s="24">
        <v>1862.75</v>
      </c>
      <c r="CC7" s="24">
        <v>1916.38</v>
      </c>
      <c r="CD7" s="24">
        <v>2143.7600000000002</v>
      </c>
      <c r="CE7" s="24">
        <v>1996.59</v>
      </c>
      <c r="CF7" s="24">
        <v>2409.2399999999998</v>
      </c>
      <c r="CG7" s="24">
        <v>525.22</v>
      </c>
      <c r="CH7" s="24">
        <v>520.91999999999996</v>
      </c>
      <c r="CI7" s="24">
        <v>486.77</v>
      </c>
      <c r="CJ7" s="24">
        <v>502.1</v>
      </c>
      <c r="CK7" s="24">
        <v>539.07000000000005</v>
      </c>
      <c r="CL7" s="24">
        <v>534.98</v>
      </c>
      <c r="CM7" s="24">
        <v>12.7</v>
      </c>
      <c r="CN7" s="24">
        <v>11.11</v>
      </c>
      <c r="CO7" s="24">
        <v>9.52</v>
      </c>
      <c r="CP7" s="24">
        <v>9.52</v>
      </c>
      <c r="CQ7" s="24">
        <v>9.52</v>
      </c>
      <c r="CR7" s="24">
        <v>35.340000000000003</v>
      </c>
      <c r="CS7" s="24">
        <v>34.68</v>
      </c>
      <c r="CT7" s="24">
        <v>34.700000000000003</v>
      </c>
      <c r="CU7" s="24">
        <v>46.83</v>
      </c>
      <c r="CV7" s="24">
        <v>33.74</v>
      </c>
      <c r="CW7" s="24">
        <v>33.840000000000003</v>
      </c>
      <c r="CX7" s="24">
        <v>85.29</v>
      </c>
      <c r="CY7" s="24">
        <v>86.67</v>
      </c>
      <c r="CZ7" s="24">
        <v>82.76</v>
      </c>
      <c r="DA7" s="24">
        <v>82.76</v>
      </c>
      <c r="DB7" s="24">
        <v>85.71</v>
      </c>
      <c r="DC7" s="24">
        <v>91.52</v>
      </c>
      <c r="DD7" s="24">
        <v>90.33</v>
      </c>
      <c r="DE7" s="24">
        <v>90.04</v>
      </c>
      <c r="DF7" s="24">
        <v>90.58</v>
      </c>
      <c r="DG7" s="24">
        <v>90.11</v>
      </c>
      <c r="DH7" s="24">
        <v>89.98</v>
      </c>
      <c r="DI7" s="24">
        <v>24.79</v>
      </c>
      <c r="DJ7" s="24">
        <v>28.3</v>
      </c>
      <c r="DK7" s="24">
        <v>31.65</v>
      </c>
      <c r="DL7" s="24">
        <v>34.9</v>
      </c>
      <c r="DM7" s="24">
        <v>38.08</v>
      </c>
      <c r="DN7" s="24">
        <v>30.28</v>
      </c>
      <c r="DO7" s="24">
        <v>31</v>
      </c>
      <c r="DP7" s="24">
        <v>29.28</v>
      </c>
      <c r="DQ7" s="24">
        <v>32.380000000000003</v>
      </c>
      <c r="DR7" s="24">
        <v>35.24</v>
      </c>
      <c r="DS7" s="24">
        <v>34.79</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麻町　卓司</cp:lastModifiedBy>
  <cp:lastPrinted>2024-02-05T01:41:07Z</cp:lastPrinted>
  <dcterms:created xsi:type="dcterms:W3CDTF">2023-12-12T01:06:39Z</dcterms:created>
  <dcterms:modified xsi:type="dcterms:W3CDTF">2024-02-07T00:25:12Z</dcterms:modified>
  <cp:category/>
</cp:coreProperties>
</file>