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n_maegaki\Desktop\HP資料\"/>
    </mc:Choice>
  </mc:AlternateContent>
  <workbookProtection lockStructure="1"/>
  <bookViews>
    <workbookView xWindow="0" yWindow="0" windowWidth="24000" windowHeight="9615"/>
  </bookViews>
  <sheets>
    <sheet name="水道料金改定額試算シート" sheetId="1" r:id="rId1"/>
    <sheet name="料金表" sheetId="2" state="hidden" r:id="rId2"/>
  </sheets>
  <definedNames>
    <definedName name="_xlnm.Print_Area" localSheetId="0">水道料金改定額試算シート!$A$1:$L$29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2" i="1" l="1"/>
  <c r="C12" i="1"/>
  <c r="E11" i="2" l="1"/>
  <c r="H11" i="2" l="1"/>
  <c r="I11" i="2"/>
  <c r="G11" i="2"/>
  <c r="F11" i="2"/>
  <c r="D13" i="1" l="1"/>
  <c r="D14" i="1" s="1"/>
  <c r="D15" i="1" s="1"/>
  <c r="C13" i="1"/>
  <c r="C14" i="1" s="1"/>
  <c r="C15" i="1" s="1"/>
  <c r="E14" i="1" l="1"/>
  <c r="E13" i="1" l="1"/>
  <c r="E12" i="1"/>
  <c r="E15" i="1" l="1"/>
</calcChain>
</file>

<file path=xl/sharedStrings.xml><?xml version="1.0" encoding="utf-8"?>
<sst xmlns="http://schemas.openxmlformats.org/spreadsheetml/2006/main" count="32" uniqueCount="26">
  <si>
    <t>基本料金</t>
    <rPh sb="0" eb="2">
      <t>キホン</t>
    </rPh>
    <rPh sb="2" eb="4">
      <t>リョウキン</t>
    </rPh>
    <phoneticPr fontId="2"/>
  </si>
  <si>
    <t>水量料金</t>
    <rPh sb="0" eb="2">
      <t>スイリョウ</t>
    </rPh>
    <rPh sb="2" eb="4">
      <t>リョウキン</t>
    </rPh>
    <phoneticPr fontId="2"/>
  </si>
  <si>
    <t>合計（１か月分）</t>
    <rPh sb="0" eb="2">
      <t>ゴウケイ</t>
    </rPh>
    <rPh sb="5" eb="6">
      <t>ゲツ</t>
    </rPh>
    <rPh sb="6" eb="7">
      <t>ブン</t>
    </rPh>
    <phoneticPr fontId="2"/>
  </si>
  <si>
    <t>改定前</t>
    <rPh sb="0" eb="2">
      <t>カイテイ</t>
    </rPh>
    <rPh sb="2" eb="3">
      <t>マエ</t>
    </rPh>
    <phoneticPr fontId="2"/>
  </si>
  <si>
    <t>改定後</t>
    <rPh sb="0" eb="2">
      <t>カイテイ</t>
    </rPh>
    <rPh sb="2" eb="3">
      <t>ゴ</t>
    </rPh>
    <phoneticPr fontId="2"/>
  </si>
  <si>
    <t>差額</t>
    <rPh sb="0" eb="2">
      <t>サガク</t>
    </rPh>
    <phoneticPr fontId="2"/>
  </si>
  <si>
    <t>（消費税率１０％込）</t>
    <rPh sb="1" eb="4">
      <t>ショウヒゼイ</t>
    </rPh>
    <rPh sb="4" eb="5">
      <t>リツ</t>
    </rPh>
    <rPh sb="8" eb="9">
      <t>コ</t>
    </rPh>
    <phoneticPr fontId="2"/>
  </si>
  <si>
    <t>①</t>
    <phoneticPr fontId="2"/>
  </si>
  <si>
    <t>②</t>
    <phoneticPr fontId="2"/>
  </si>
  <si>
    <t>消費税</t>
    <rPh sb="0" eb="3">
      <t>ショウヒゼイ</t>
    </rPh>
    <phoneticPr fontId="2"/>
  </si>
  <si>
    <t>0-10</t>
  </si>
  <si>
    <t>11-30</t>
  </si>
  <si>
    <t>31-100</t>
  </si>
  <si>
    <t>101-</t>
  </si>
  <si>
    <t>１か月分：</t>
    <rPh sb="2" eb="3">
      <t>ゲツ</t>
    </rPh>
    <rPh sb="3" eb="4">
      <t>ブン</t>
    </rPh>
    <phoneticPr fontId="2"/>
  </si>
  <si>
    <t>水量</t>
    <rPh sb="0" eb="2">
      <t>スイリョウ</t>
    </rPh>
    <phoneticPr fontId="2"/>
  </si>
  <si>
    <t>0-10</t>
    <phoneticPr fontId="9"/>
  </si>
  <si>
    <t>11-30</t>
    <phoneticPr fontId="9"/>
  </si>
  <si>
    <t>31-100</t>
    <phoneticPr fontId="9"/>
  </si>
  <si>
    <t>101-</t>
    <phoneticPr fontId="9"/>
  </si>
  <si>
    <r>
      <t>※2か月分の水量を
　</t>
    </r>
    <r>
      <rPr>
        <sz val="11"/>
        <color rgb="FFFF0000"/>
        <rFont val="ＭＳ Ｐ明朝"/>
        <family val="1"/>
        <charset val="128"/>
      </rPr>
      <t>直接入力</t>
    </r>
    <r>
      <rPr>
        <sz val="11"/>
        <color theme="1"/>
        <rFont val="ＭＳ Ｐ明朝"/>
        <family val="2"/>
        <charset val="128"/>
      </rPr>
      <t>してください</t>
    </r>
    <rPh sb="3" eb="4">
      <t>ゲツ</t>
    </rPh>
    <rPh sb="4" eb="5">
      <t>ブン</t>
    </rPh>
    <rPh sb="6" eb="8">
      <t>スイリョウ</t>
    </rPh>
    <rPh sb="11" eb="13">
      <t>チョクセツ</t>
    </rPh>
    <rPh sb="13" eb="15">
      <t>ニュウリョク</t>
    </rPh>
    <phoneticPr fontId="2"/>
  </si>
  <si>
    <r>
      <t>※プルダウンリストより
　</t>
    </r>
    <r>
      <rPr>
        <sz val="11"/>
        <color rgb="FFFF0000"/>
        <rFont val="ＭＳ Ｐ明朝"/>
        <family val="1"/>
        <charset val="128"/>
      </rPr>
      <t>選択</t>
    </r>
    <r>
      <rPr>
        <sz val="11"/>
        <color theme="1"/>
        <rFont val="ＭＳ Ｐ明朝"/>
        <family val="2"/>
        <charset val="128"/>
      </rPr>
      <t>してください</t>
    </r>
    <rPh sb="13" eb="15">
      <t>センタク</t>
    </rPh>
    <phoneticPr fontId="2"/>
  </si>
  <si>
    <t>　口　　径</t>
    <rPh sb="1" eb="2">
      <t>クチ</t>
    </rPh>
    <rPh sb="4" eb="5">
      <t>ケイ</t>
    </rPh>
    <phoneticPr fontId="2"/>
  </si>
  <si>
    <t>　使用水量（２か月分）</t>
    <rPh sb="1" eb="3">
      <t>シヨウ</t>
    </rPh>
    <rPh sb="3" eb="5">
      <t>スイリョウ</t>
    </rPh>
    <rPh sb="8" eb="10">
      <t>ゲツブン</t>
    </rPh>
    <phoneticPr fontId="2"/>
  </si>
  <si>
    <t>　　水道料金改定額試算シート</t>
    <rPh sb="2" eb="4">
      <t>スイドウ</t>
    </rPh>
    <rPh sb="4" eb="6">
      <t>リョウキン</t>
    </rPh>
    <rPh sb="6" eb="8">
      <t>カイテイ</t>
    </rPh>
    <rPh sb="8" eb="9">
      <t>ガク</t>
    </rPh>
    <rPh sb="9" eb="11">
      <t>シサン</t>
    </rPh>
    <phoneticPr fontId="2"/>
  </si>
  <si>
    <t>　※上記の金額には、下水道使用料は含まれません。</t>
    <rPh sb="2" eb="4">
      <t>ジョウキ</t>
    </rPh>
    <rPh sb="5" eb="7">
      <t>キンガク</t>
    </rPh>
    <rPh sb="10" eb="13">
      <t>ゲスイドウ</t>
    </rPh>
    <rPh sb="13" eb="16">
      <t>シヨウリョウ</t>
    </rPh>
    <rPh sb="17" eb="1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</si>
</sst>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&quot;mm&quot;"/>
    <numFmt numFmtId="177" formatCode="###,###,##0&quot;円&quot;\ "/>
    <numFmt numFmtId="178" formatCode="###,###,##0&quot;㎥&quot;"/>
  </numFmts>
  <fonts count="12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8"/>
      <color theme="1"/>
      <name val="ＭＳ Ｐ明朝"/>
      <family val="2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8"/>
      <color rgb="FFFF0000"/>
      <name val="ＭＳ Ｐ明朝"/>
      <family val="2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3" borderId="19" xfId="0" applyFont="1" applyFill="1" applyBorder="1">
      <alignment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/>
    <xf numFmtId="0" fontId="0" fillId="2" borderId="0" xfId="0" applyFill="1">
      <alignment vertical="center"/>
    </xf>
    <xf numFmtId="0" fontId="5" fillId="5" borderId="0" xfId="0" applyFont="1" applyFill="1">
      <alignment vertical="center"/>
    </xf>
    <xf numFmtId="0" fontId="0" fillId="5" borderId="0" xfId="0" applyFill="1">
      <alignment vertical="center"/>
    </xf>
    <xf numFmtId="0" fontId="6" fillId="5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 wrapText="1"/>
    </xf>
    <xf numFmtId="0" fontId="4" fillId="7" borderId="4" xfId="0" applyFont="1" applyFill="1" applyBorder="1">
      <alignment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6" borderId="17" xfId="0" applyFont="1" applyFill="1" applyBorder="1">
      <alignment vertical="center"/>
    </xf>
    <xf numFmtId="0" fontId="4" fillId="6" borderId="20" xfId="0" applyFont="1" applyFill="1" applyBorder="1">
      <alignment vertical="center"/>
    </xf>
    <xf numFmtId="0" fontId="4" fillId="6" borderId="18" xfId="0" applyFont="1" applyFill="1" applyBorder="1">
      <alignment vertical="center"/>
    </xf>
    <xf numFmtId="176" fontId="3" fillId="4" borderId="9" xfId="0" applyNumberFormat="1" applyFont="1" applyFill="1" applyBorder="1" applyAlignment="1" applyProtection="1">
      <alignment horizontal="center" vertical="center"/>
      <protection locked="0"/>
    </xf>
    <xf numFmtId="177" fontId="4" fillId="0" borderId="2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3" borderId="16" xfId="0" applyNumberFormat="1" applyFont="1" applyFill="1" applyBorder="1">
      <alignment vertical="center"/>
    </xf>
    <xf numFmtId="177" fontId="4" fillId="3" borderId="7" xfId="0" applyNumberFormat="1" applyFont="1" applyFill="1" applyBorder="1">
      <alignment vertical="center"/>
    </xf>
    <xf numFmtId="177" fontId="4" fillId="3" borderId="8" xfId="0" applyNumberFormat="1" applyFont="1" applyFill="1" applyBorder="1">
      <alignment vertical="center"/>
    </xf>
    <xf numFmtId="178" fontId="8" fillId="2" borderId="0" xfId="0" applyNumberFormat="1" applyFont="1" applyFill="1" applyBorder="1" applyAlignment="1">
      <alignment horizontal="center" vertical="center"/>
    </xf>
    <xf numFmtId="178" fontId="3" fillId="4" borderId="9" xfId="0" applyNumberFormat="1" applyFont="1" applyFill="1" applyBorder="1" applyAlignment="1" applyProtection="1">
      <alignment horizontal="center" vertical="center"/>
      <protection locked="0"/>
    </xf>
    <xf numFmtId="0" fontId="11" fillId="5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3</xdr:row>
      <xdr:rowOff>38100</xdr:rowOff>
    </xdr:from>
    <xdr:to>
      <xdr:col>11</xdr:col>
      <xdr:colOff>400050</xdr:colOff>
      <xdr:row>25</xdr:row>
      <xdr:rowOff>19050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704850"/>
          <a:ext cx="3476625" cy="579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447676</xdr:colOff>
      <xdr:row>7</xdr:row>
      <xdr:rowOff>238125</xdr:rowOff>
    </xdr:from>
    <xdr:to>
      <xdr:col>11</xdr:col>
      <xdr:colOff>466726</xdr:colOff>
      <xdr:row>8</xdr:row>
      <xdr:rowOff>151074</xdr:rowOff>
    </xdr:to>
    <xdr:sp macro="" textlink="">
      <xdr:nvSpPr>
        <xdr:cNvPr id="3" name="楕円 2"/>
        <xdr:cNvSpPr/>
      </xdr:nvSpPr>
      <xdr:spPr>
        <a:xfrm>
          <a:off x="11382376" y="2171700"/>
          <a:ext cx="1390650" cy="31299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419100</xdr:colOff>
      <xdr:row>10</xdr:row>
      <xdr:rowOff>217065</xdr:rowOff>
    </xdr:from>
    <xdr:to>
      <xdr:col>11</xdr:col>
      <xdr:colOff>390525</xdr:colOff>
      <xdr:row>11</xdr:row>
      <xdr:rowOff>224755</xdr:rowOff>
    </xdr:to>
    <xdr:sp macro="" textlink="">
      <xdr:nvSpPr>
        <xdr:cNvPr id="4" name="楕円 3"/>
        <xdr:cNvSpPr/>
      </xdr:nvSpPr>
      <xdr:spPr>
        <a:xfrm>
          <a:off x="12039600" y="3074565"/>
          <a:ext cx="657225" cy="37916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142875</xdr:colOff>
      <xdr:row>6</xdr:row>
      <xdr:rowOff>147263</xdr:rowOff>
    </xdr:from>
    <xdr:to>
      <xdr:col>11</xdr:col>
      <xdr:colOff>333375</xdr:colOff>
      <xdr:row>7</xdr:row>
      <xdr:rowOff>169711</xdr:rowOff>
    </xdr:to>
    <xdr:sp macro="" textlink="">
      <xdr:nvSpPr>
        <xdr:cNvPr id="5" name="四角形吹き出し 4"/>
        <xdr:cNvSpPr/>
      </xdr:nvSpPr>
      <xdr:spPr>
        <a:xfrm>
          <a:off x="11763375" y="1680788"/>
          <a:ext cx="876300" cy="422498"/>
        </a:xfrm>
        <a:prstGeom prst="wedgeRectCallout">
          <a:avLst>
            <a:gd name="adj1" fmla="val -3061"/>
            <a:gd name="adj2" fmla="val 93502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①口径</a:t>
          </a:r>
        </a:p>
      </xdr:txBody>
    </xdr:sp>
    <xdr:clientData/>
  </xdr:twoCellAnchor>
  <xdr:twoCellAnchor>
    <xdr:from>
      <xdr:col>9</xdr:col>
      <xdr:colOff>219075</xdr:colOff>
      <xdr:row>9</xdr:row>
      <xdr:rowOff>38100</xdr:rowOff>
    </xdr:from>
    <xdr:to>
      <xdr:col>10</xdr:col>
      <xdr:colOff>581025</xdr:colOff>
      <xdr:row>10</xdr:row>
      <xdr:rowOff>202673</xdr:rowOff>
    </xdr:to>
    <xdr:sp macro="" textlink="">
      <xdr:nvSpPr>
        <xdr:cNvPr id="6" name="四角形吹き出し 5"/>
        <xdr:cNvSpPr/>
      </xdr:nvSpPr>
      <xdr:spPr>
        <a:xfrm>
          <a:off x="11153775" y="2543175"/>
          <a:ext cx="1047750" cy="516998"/>
        </a:xfrm>
        <a:prstGeom prst="wedgeRectCallout">
          <a:avLst>
            <a:gd name="adj1" fmla="val 50397"/>
            <a:gd name="adj2" fmla="val 9190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②使用水量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161925</xdr:colOff>
      <xdr:row>1</xdr:row>
      <xdr:rowOff>0</xdr:rowOff>
    </xdr:from>
    <xdr:to>
      <xdr:col>10</xdr:col>
      <xdr:colOff>142875</xdr:colOff>
      <xdr:row>2</xdr:row>
      <xdr:rowOff>85725</xdr:rowOff>
    </xdr:to>
    <xdr:sp macro="" textlink="">
      <xdr:nvSpPr>
        <xdr:cNvPr id="8" name="角丸四角形 7"/>
        <xdr:cNvSpPr/>
      </xdr:nvSpPr>
      <xdr:spPr>
        <a:xfrm>
          <a:off x="9039225" y="171450"/>
          <a:ext cx="2724150" cy="4095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こちらをご確認ください</a:t>
          </a:r>
        </a:p>
      </xdr:txBody>
    </xdr:sp>
    <xdr:clientData/>
  </xdr:twoCellAnchor>
  <xdr:oneCellAnchor>
    <xdr:from>
      <xdr:col>2</xdr:col>
      <xdr:colOff>1838325</xdr:colOff>
      <xdr:row>7</xdr:row>
      <xdr:rowOff>0</xdr:rowOff>
    </xdr:from>
    <xdr:ext cx="1826141" cy="435697"/>
    <xdr:sp macro="" textlink="">
      <xdr:nvSpPr>
        <xdr:cNvPr id="9" name="テキスト ボックス 8"/>
        <xdr:cNvSpPr txBox="1"/>
      </xdr:nvSpPr>
      <xdr:spPr>
        <a:xfrm>
          <a:off x="4781550" y="1933575"/>
          <a:ext cx="1826141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（　　　　　　）</a:t>
          </a:r>
        </a:p>
      </xdr:txBody>
    </xdr:sp>
    <xdr:clientData/>
  </xdr:oneCellAnchor>
  <xdr:oneCellAnchor>
    <xdr:from>
      <xdr:col>9</xdr:col>
      <xdr:colOff>381000</xdr:colOff>
      <xdr:row>9</xdr:row>
      <xdr:rowOff>257175</xdr:rowOff>
    </xdr:from>
    <xdr:ext cx="767198" cy="500586"/>
    <xdr:sp macro="" textlink="">
      <xdr:nvSpPr>
        <xdr:cNvPr id="12" name="テキスト ボックス 11"/>
        <xdr:cNvSpPr txBox="1"/>
      </xdr:nvSpPr>
      <xdr:spPr>
        <a:xfrm>
          <a:off x="11315700" y="2762250"/>
          <a:ext cx="767198" cy="5005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(2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か月分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zoomScaleNormal="100" workbookViewId="0">
      <selection activeCell="D5" sqref="D5"/>
    </sheetView>
  </sheetViews>
  <sheetFormatPr defaultRowHeight="13.5" x14ac:dyDescent="0.15"/>
  <cols>
    <col min="2" max="2" width="29.625" bestFit="1" customWidth="1"/>
    <col min="3" max="5" width="24.5" customWidth="1"/>
    <col min="6" max="6" width="4.375" customWidth="1"/>
  </cols>
  <sheetData>
    <row r="1" spans="1:7" x14ac:dyDescent="0.15">
      <c r="A1" s="13"/>
      <c r="B1" s="13"/>
      <c r="C1" s="13"/>
      <c r="D1" s="13"/>
      <c r="E1" s="13"/>
      <c r="F1" s="13"/>
    </row>
    <row r="2" spans="1:7" ht="25.5" x14ac:dyDescent="0.15">
      <c r="A2" s="12" t="s">
        <v>24</v>
      </c>
      <c r="B2" s="13"/>
      <c r="C2" s="13"/>
      <c r="D2" s="13"/>
      <c r="E2" s="13"/>
      <c r="F2" s="13"/>
      <c r="G2" s="2"/>
    </row>
    <row r="3" spans="1:7" x14ac:dyDescent="0.15">
      <c r="A3" s="13"/>
      <c r="B3" s="13"/>
      <c r="C3" s="13"/>
      <c r="D3" s="13"/>
      <c r="E3" s="13"/>
      <c r="F3" s="13"/>
    </row>
    <row r="4" spans="1:7" ht="14.25" thickBot="1" x14ac:dyDescent="0.2">
      <c r="A4" s="13"/>
      <c r="B4" s="11"/>
      <c r="C4" s="11"/>
      <c r="D4" s="11"/>
      <c r="E4" s="11"/>
      <c r="F4" s="13"/>
    </row>
    <row r="5" spans="1:7" ht="31.5" customHeight="1" thickTop="1" thickBot="1" x14ac:dyDescent="0.2">
      <c r="A5" s="13"/>
      <c r="B5" s="15" t="s">
        <v>22</v>
      </c>
      <c r="C5" s="16" t="s">
        <v>7</v>
      </c>
      <c r="D5" s="25"/>
      <c r="E5" s="17" t="s">
        <v>21</v>
      </c>
      <c r="F5" s="13"/>
    </row>
    <row r="6" spans="1:7" ht="22.5" thickTop="1" thickBot="1" x14ac:dyDescent="0.2">
      <c r="A6" s="13"/>
      <c r="B6" s="15"/>
      <c r="C6" s="16"/>
      <c r="D6" s="11"/>
      <c r="E6" s="11"/>
      <c r="F6" s="13"/>
    </row>
    <row r="7" spans="1:7" ht="31.5" customHeight="1" thickTop="1" thickBot="1" x14ac:dyDescent="0.2">
      <c r="A7" s="13"/>
      <c r="B7" s="15" t="s">
        <v>23</v>
      </c>
      <c r="C7" s="16" t="s">
        <v>8</v>
      </c>
      <c r="D7" s="39"/>
      <c r="E7" s="17" t="s">
        <v>20</v>
      </c>
      <c r="F7" s="13"/>
    </row>
    <row r="8" spans="1:7" ht="31.5" customHeight="1" thickTop="1" x14ac:dyDescent="0.15">
      <c r="A8" s="13"/>
      <c r="B8" s="15"/>
      <c r="C8" s="16" t="s">
        <v>14</v>
      </c>
      <c r="D8" s="38">
        <f>IF(D7&lt;&gt;0,ROUNDUP(D7/2,0),)</f>
        <v>0</v>
      </c>
      <c r="E8" s="17"/>
      <c r="F8" s="13"/>
    </row>
    <row r="9" spans="1:7" x14ac:dyDescent="0.15">
      <c r="A9" s="13"/>
      <c r="B9" s="13"/>
      <c r="C9" s="13"/>
      <c r="D9" s="13"/>
      <c r="E9" s="13"/>
      <c r="F9" s="13"/>
    </row>
    <row r="10" spans="1:7" ht="27.75" customHeight="1" thickBot="1" x14ac:dyDescent="0.2">
      <c r="A10" s="13"/>
      <c r="B10" s="13"/>
      <c r="C10" s="13"/>
      <c r="D10" s="13"/>
      <c r="E10" s="14" t="s">
        <v>6</v>
      </c>
      <c r="F10" s="13"/>
    </row>
    <row r="11" spans="1:7" ht="29.25" customHeight="1" thickBot="1" x14ac:dyDescent="0.2">
      <c r="A11" s="13"/>
      <c r="B11" s="18"/>
      <c r="C11" s="19" t="s">
        <v>3</v>
      </c>
      <c r="D11" s="20" t="s">
        <v>4</v>
      </c>
      <c r="E11" s="21" t="s">
        <v>5</v>
      </c>
      <c r="F11" s="13"/>
    </row>
    <row r="12" spans="1:7" ht="29.25" customHeight="1" x14ac:dyDescent="0.15">
      <c r="A12" s="13"/>
      <c r="B12" s="22" t="s">
        <v>0</v>
      </c>
      <c r="C12" s="29">
        <f>IF(D5&lt;&gt;0,VLOOKUP(D5,料金表!A4:C11,2,FALSE),)</f>
        <v>0</v>
      </c>
      <c r="D12" s="30">
        <f>IF(D5&lt;&gt;0,VLOOKUP(D5,料金表!A4:C11,3,FALSE),)</f>
        <v>0</v>
      </c>
      <c r="E12" s="31">
        <f>+D12-C12</f>
        <v>0</v>
      </c>
      <c r="F12" s="13"/>
    </row>
    <row r="13" spans="1:7" ht="29.25" customHeight="1" x14ac:dyDescent="0.15">
      <c r="A13" s="13"/>
      <c r="B13" s="23" t="s">
        <v>1</v>
      </c>
      <c r="C13" s="26">
        <f>IF(D5&lt;&gt;0,+料金表!F11*料金表!F4+料金表!G11*料金表!F5+料金表!H11*料金表!F6+料金表!I11*料金表!F7,)</f>
        <v>0</v>
      </c>
      <c r="D13" s="27">
        <f>IF(D5&lt;&gt;0,+料金表!F11*料金表!G4+料金表!G11*料金表!G5+料金表!H11*料金表!G6+料金表!I11*料金表!G7,)</f>
        <v>0</v>
      </c>
      <c r="E13" s="28">
        <f t="shared" ref="E13:E15" si="0">+D13-C13</f>
        <v>0</v>
      </c>
      <c r="F13" s="13"/>
    </row>
    <row r="14" spans="1:7" ht="29.25" customHeight="1" thickBot="1" x14ac:dyDescent="0.2">
      <c r="A14" s="13"/>
      <c r="B14" s="24" t="s">
        <v>9</v>
      </c>
      <c r="C14" s="32">
        <f>ROUNDDOWN(SUM(C12:C13)*0.1,0)</f>
        <v>0</v>
      </c>
      <c r="D14" s="33">
        <f>ROUNDDOWN(SUM(D12:D13)*0.1,0)</f>
        <v>0</v>
      </c>
      <c r="E14" s="34">
        <f t="shared" si="0"/>
        <v>0</v>
      </c>
      <c r="F14" s="13"/>
    </row>
    <row r="15" spans="1:7" ht="29.25" customHeight="1" thickTop="1" thickBot="1" x14ac:dyDescent="0.2">
      <c r="A15" s="13"/>
      <c r="B15" s="1" t="s">
        <v>2</v>
      </c>
      <c r="C15" s="35">
        <f>SUM(C12:C14)</f>
        <v>0</v>
      </c>
      <c r="D15" s="36">
        <f>SUM(D12:D14)</f>
        <v>0</v>
      </c>
      <c r="E15" s="37">
        <f t="shared" si="0"/>
        <v>0</v>
      </c>
      <c r="F15" s="13"/>
    </row>
    <row r="16" spans="1:7" x14ac:dyDescent="0.15">
      <c r="A16" s="13"/>
      <c r="B16" s="13"/>
      <c r="C16" s="13"/>
      <c r="D16" s="13"/>
      <c r="E16" s="13"/>
      <c r="F16" s="13"/>
    </row>
    <row r="17" spans="1:6" ht="17.25" x14ac:dyDescent="0.15">
      <c r="A17" s="13"/>
      <c r="B17" s="40" t="s">
        <v>25</v>
      </c>
      <c r="C17" s="13"/>
      <c r="D17" s="13"/>
      <c r="E17" s="13"/>
      <c r="F17" s="13"/>
    </row>
    <row r="18" spans="1:6" x14ac:dyDescent="0.15">
      <c r="A18" s="13"/>
      <c r="B18" s="13"/>
      <c r="C18" s="13"/>
      <c r="D18" s="13"/>
      <c r="E18" s="13"/>
      <c r="F18" s="13"/>
    </row>
    <row r="19" spans="1:6" x14ac:dyDescent="0.15">
      <c r="A19" s="13"/>
      <c r="B19" s="13"/>
      <c r="C19" s="13"/>
      <c r="D19" s="13"/>
      <c r="E19" s="13"/>
      <c r="F19" s="13"/>
    </row>
    <row r="20" spans="1:6" x14ac:dyDescent="0.15">
      <c r="A20" s="13"/>
      <c r="B20" s="13"/>
      <c r="C20" s="13"/>
      <c r="D20" s="13"/>
      <c r="E20" s="13"/>
      <c r="F20" s="13"/>
    </row>
    <row r="21" spans="1:6" x14ac:dyDescent="0.15">
      <c r="A21" s="13"/>
      <c r="B21" s="13"/>
      <c r="C21" s="13"/>
      <c r="D21" s="13"/>
      <c r="E21" s="13"/>
      <c r="F21" s="13"/>
    </row>
    <row r="22" spans="1:6" x14ac:dyDescent="0.15">
      <c r="A22" s="13"/>
      <c r="B22" s="13"/>
      <c r="C22" s="13"/>
      <c r="D22" s="13"/>
      <c r="E22" s="13"/>
      <c r="F22" s="13"/>
    </row>
    <row r="23" spans="1:6" x14ac:dyDescent="0.15">
      <c r="A23" s="13"/>
      <c r="B23" s="13"/>
      <c r="C23" s="13"/>
      <c r="D23" s="13"/>
      <c r="E23" s="13"/>
      <c r="F23" s="13"/>
    </row>
    <row r="24" spans="1:6" x14ac:dyDescent="0.15">
      <c r="A24" s="13"/>
      <c r="B24" s="13"/>
      <c r="C24" s="13"/>
      <c r="D24" s="13"/>
      <c r="E24" s="13"/>
      <c r="F24" s="13"/>
    </row>
    <row r="25" spans="1:6" x14ac:dyDescent="0.15">
      <c r="A25" s="13"/>
      <c r="B25" s="13"/>
      <c r="C25" s="13"/>
      <c r="D25" s="13"/>
      <c r="E25" s="13"/>
      <c r="F25" s="13"/>
    </row>
    <row r="26" spans="1:6" x14ac:dyDescent="0.15">
      <c r="A26" s="13"/>
      <c r="B26" s="13"/>
      <c r="C26" s="13"/>
      <c r="D26" s="13"/>
      <c r="E26" s="13"/>
      <c r="F26" s="13"/>
    </row>
    <row r="27" spans="1:6" x14ac:dyDescent="0.15">
      <c r="A27" s="13"/>
      <c r="B27" s="13"/>
      <c r="C27" s="13"/>
      <c r="D27" s="13"/>
      <c r="E27" s="13"/>
      <c r="F27" s="13"/>
    </row>
    <row r="28" spans="1:6" x14ac:dyDescent="0.15">
      <c r="A28" s="13"/>
      <c r="B28" s="13"/>
      <c r="C28" s="13"/>
      <c r="D28" s="13"/>
      <c r="E28" s="13"/>
      <c r="F28" s="13"/>
    </row>
    <row r="29" spans="1:6" x14ac:dyDescent="0.15">
      <c r="A29" s="13"/>
      <c r="B29" s="13"/>
      <c r="C29" s="13"/>
      <c r="D29" s="13"/>
      <c r="E29" s="13"/>
      <c r="F29" s="13"/>
    </row>
  </sheetData>
  <sheetProtection algorithmName="SHA-512" hashValue="P1WT9rmaiBc0twEGzJtDCDyJ3JJru4xK02KoSylyjnzAq/Zx372ZUIwz+XAlaEJ55WFooSyNToJLoGLEbsThNg==" saltValue="ACAGQf2qixF1nbCwoUZoig==" spinCount="100000" sheet="1" selectLockedCells="1"/>
  <phoneticPr fontId="2"/>
  <pageMargins left="0.7" right="0.7" top="0.75" bottom="0.75" header="0.3" footer="0.3"/>
  <pageSetup paperSize="9" scale="7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料金表!$A$3:$A$11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workbookViewId="0">
      <selection activeCell="G16" sqref="G16"/>
    </sheetView>
  </sheetViews>
  <sheetFormatPr defaultRowHeight="13.5" x14ac:dyDescent="0.15"/>
  <sheetData>
    <row r="2" spans="1:9" x14ac:dyDescent="0.15">
      <c r="A2" t="s">
        <v>0</v>
      </c>
      <c r="E2" t="s">
        <v>1</v>
      </c>
      <c r="I2" s="7"/>
    </row>
    <row r="3" spans="1:9" x14ac:dyDescent="0.15">
      <c r="A3" s="3"/>
      <c r="B3" s="4" t="s">
        <v>3</v>
      </c>
      <c r="C3" s="4" t="s">
        <v>4</v>
      </c>
      <c r="E3" s="3"/>
      <c r="F3" s="4" t="s">
        <v>3</v>
      </c>
      <c r="G3" s="4" t="s">
        <v>4</v>
      </c>
    </row>
    <row r="4" spans="1:9" x14ac:dyDescent="0.15">
      <c r="A4" s="6">
        <v>13</v>
      </c>
      <c r="B4" s="5">
        <v>650</v>
      </c>
      <c r="C4" s="5">
        <v>750</v>
      </c>
      <c r="E4" s="6" t="s">
        <v>10</v>
      </c>
      <c r="F4" s="5">
        <v>58</v>
      </c>
      <c r="G4" s="5">
        <v>71</v>
      </c>
    </row>
    <row r="5" spans="1:9" x14ac:dyDescent="0.15">
      <c r="A5" s="6">
        <v>20</v>
      </c>
      <c r="B5" s="5">
        <v>1050</v>
      </c>
      <c r="C5" s="5">
        <v>1180</v>
      </c>
      <c r="E5" s="6" t="s">
        <v>11</v>
      </c>
      <c r="F5" s="5">
        <v>112</v>
      </c>
      <c r="G5" s="5">
        <v>120</v>
      </c>
    </row>
    <row r="6" spans="1:9" x14ac:dyDescent="0.15">
      <c r="A6" s="6">
        <v>25</v>
      </c>
      <c r="B6" s="5">
        <v>1300</v>
      </c>
      <c r="C6" s="5">
        <v>1460</v>
      </c>
      <c r="E6" s="6" t="s">
        <v>12</v>
      </c>
      <c r="F6" s="5">
        <v>140</v>
      </c>
      <c r="G6" s="5">
        <v>148</v>
      </c>
    </row>
    <row r="7" spans="1:9" x14ac:dyDescent="0.15">
      <c r="A7" s="6">
        <v>30</v>
      </c>
      <c r="B7" s="5">
        <v>1750</v>
      </c>
      <c r="C7" s="5">
        <v>2100</v>
      </c>
      <c r="E7" s="6" t="s">
        <v>13</v>
      </c>
      <c r="F7" s="5">
        <v>156</v>
      </c>
      <c r="G7" s="5">
        <v>166</v>
      </c>
    </row>
    <row r="8" spans="1:9" x14ac:dyDescent="0.15">
      <c r="A8" s="6">
        <v>40</v>
      </c>
      <c r="B8" s="5">
        <v>2250</v>
      </c>
      <c r="C8" s="5">
        <v>2700</v>
      </c>
    </row>
    <row r="9" spans="1:9" x14ac:dyDescent="0.15">
      <c r="A9" s="6">
        <v>50</v>
      </c>
      <c r="B9" s="5">
        <v>3450</v>
      </c>
      <c r="C9" s="5">
        <v>4490</v>
      </c>
    </row>
    <row r="10" spans="1:9" x14ac:dyDescent="0.15">
      <c r="A10" s="6">
        <v>75</v>
      </c>
      <c r="B10" s="5">
        <v>4050</v>
      </c>
      <c r="C10" s="5">
        <v>5270</v>
      </c>
      <c r="E10" s="4" t="s">
        <v>15</v>
      </c>
      <c r="F10" s="8" t="s">
        <v>16</v>
      </c>
      <c r="G10" s="8" t="s">
        <v>17</v>
      </c>
      <c r="H10" s="8" t="s">
        <v>18</v>
      </c>
      <c r="I10" s="8" t="s">
        <v>19</v>
      </c>
    </row>
    <row r="11" spans="1:9" x14ac:dyDescent="0.15">
      <c r="A11" s="6">
        <v>100</v>
      </c>
      <c r="B11" s="5">
        <v>8400</v>
      </c>
      <c r="C11" s="5">
        <v>10920</v>
      </c>
      <c r="E11" s="10">
        <f>+水道料金改定額試算シート!D8</f>
        <v>0</v>
      </c>
      <c r="F11" s="9">
        <f>IF(E11&lt;=10,E11,IF(E11&gt;10,10,0))</f>
        <v>0</v>
      </c>
      <c r="G11" s="9">
        <f>IF(AND(E11&gt;10,E11&lt;=30),E11-10,IF(E11&gt;30,20,0))</f>
        <v>0</v>
      </c>
      <c r="H11" s="9">
        <f>IF(AND(E11&gt;30,E11&lt;=100),E11-30,IF(E11&gt;100,70,0))</f>
        <v>0</v>
      </c>
      <c r="I11" s="9">
        <f>IF(E11&gt;100,E11-100,0)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水道料金改定額試算シート</vt:lpstr>
      <vt:lpstr>料金表</vt:lpstr>
      <vt:lpstr>水道料金改定額試算シート!Print_Area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香美町水道事業</dc:creator>
  <cp:lastModifiedBy>前垣　淳</cp:lastModifiedBy>
  <cp:lastPrinted>2021-12-21T02:53:11Z</cp:lastPrinted>
  <dcterms:created xsi:type="dcterms:W3CDTF">2021-12-15T09:30:45Z</dcterms:created>
  <dcterms:modified xsi:type="dcterms:W3CDTF">2021-12-22T07:53:53Z</dcterms:modified>
</cp:coreProperties>
</file>