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01"/>
  <workbookPr/>
  <mc:AlternateContent xmlns:mc="http://schemas.openxmlformats.org/markup-compatibility/2006">
    <mc:Choice Requires="x15">
      <x15ac:absPath xmlns:x15ac="http://schemas.microsoft.com/office/spreadsheetml/2010/11/ac" url="C:\Users\yasunori_tanihara\Desktop\（2022.01.07）【依頼】経営比較分析表（R2決算）について（〆1月24日（月）中）\香美町提出用\"/>
    </mc:Choice>
  </mc:AlternateContent>
  <xr:revisionPtr revIDLastSave="0" documentId="13_ncr:1_{6B9EA802-9F54-460A-AD28-B2B2E73F78B9}" xr6:coauthVersionLast="47" xr6:coauthVersionMax="47" xr10:uidLastSave="{00000000-0000-0000-0000-000000000000}"/>
  <workbookProtection workbookAlgorithmName="SHA-512" workbookHashValue="CgrQCpea+uLZjaOQQr3VDWN/mOklamoV70DvbjzXNupYaobAtkQIsCbLbNTADcj+T+//FvwD78BfC8C4NMY5Ng==" workbookSaltValue="1VTTTT9HvBbWO4EJV4P01Q==" workbookSpinCount="100000" lockStructure="1"/>
  <bookViews>
    <workbookView xWindow="-120" yWindow="-120" windowWidth="24240" windowHeight="13140" xr2:uid="{00000000-000D-0000-FFFF-FFFF00000000}"/>
  </bookViews>
  <sheets>
    <sheet name="法適用_下水道事業" sheetId="4" r:id="rId1"/>
    <sheet name="データ" sheetId="5" state="hidden" r:id="rId2"/>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W6" i="5"/>
  <c r="AT10" i="4" s="1"/>
  <c r="V6" i="5"/>
  <c r="AL10" i="4" s="1"/>
  <c r="U6" i="5"/>
  <c r="BB8" i="4" s="1"/>
  <c r="T6" i="5"/>
  <c r="S6" i="5"/>
  <c r="AL8" i="4" s="1"/>
  <c r="R6" i="5"/>
  <c r="Q6" i="5"/>
  <c r="P6" i="5"/>
  <c r="O6" i="5"/>
  <c r="I10" i="4" s="1"/>
  <c r="N6" i="5"/>
  <c r="M6" i="5"/>
  <c r="AD8" i="4" s="1"/>
  <c r="L6" i="5"/>
  <c r="K6" i="5"/>
  <c r="P8" i="4" s="1"/>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BB10" i="4"/>
  <c r="AD10" i="4"/>
  <c r="W10" i="4"/>
  <c r="P10" i="4"/>
  <c r="B10" i="4"/>
  <c r="AT8" i="4"/>
  <c r="W8" i="4"/>
  <c r="B6" i="4"/>
</calcChain>
</file>

<file path=xl/sharedStrings.xml><?xml version="1.0" encoding="utf-8"?>
<sst xmlns="http://schemas.openxmlformats.org/spreadsheetml/2006/main" count="231" uniqueCount="116">
  <si>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</si>
  <si>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</si>
  <si>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</si>
  <si>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</si>
  <si>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</si>
  <si>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</si>
  <si>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</si>
  <si>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</si>
  <si>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</si>
  <si>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</si>
  <si>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</si>
  <si>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</si>
  <si>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</si>
  <si>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</si>
  <si>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</si>
  <si>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</si>
  <si>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</si>
  <si>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</si>
  <si>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</si>
  <si>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</si>
  <si>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</si>
  <si>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</si>
  <si>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</si>
  <si>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</si>
  <si>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</si>
  <si>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</si>
  <si>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</si>
  <si>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</si>
  <si>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</si>
  <si>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</si>
  <si>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</si>
  <si>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</si>
  <si>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</si>
  <si>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</si>
  <si>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</si>
  <si>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</si>
  <si>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</si>
  <si>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</si>
  <si>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</si>
  <si>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</si>
  <si>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</si>
  <si>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</si>
  <si>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</si>
  <si>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</si>
  <si>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</si>
  <si>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</si>
  <si>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</si>
  <si>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</si>
  <si>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</si>
  <si>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</si>
  <si>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</si>
  <si>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</si>
  <si>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</si>
  <si>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</si>
  <si>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</si>
  <si>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</si>
  <si>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</si>
  <si>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</si>
  <si>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</si>
  <si>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</si>
  <si>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</si>
  <si>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</si>
  <si>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</si>
  <si>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</si>
  <si>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</si>
  <si>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</si>
  <si>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</si>
  <si>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</si>
  <si>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</si>
  <si>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</si>
  <si>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</si>
  <si>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</si>
  <si>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</si>
  <si>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</si>
  <si>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</si>
  <si>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</si>
  <si>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</si>
  <si>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</si>
  <si>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</si>
  <si>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</si>
  <si>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</si>
  <si>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</si>
  <si>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</si>
  <si>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</si>
  <si>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</si>
  <si>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</si>
  <si>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</si>
  <si>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</si>
  <si>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</si>
  <si>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</si>
  <si>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</si>
  <si>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</si>
  <si>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</si>
  <si>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</si>
  <si>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</si>
  <si>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</si>
  <si>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兵庫県　香美町</t>
  </si>
  <si>
    <t>法適用</t>
  </si>
  <si>
    <t>下水道事業</t>
  </si>
  <si>
    <t>漁業集落排水</t>
  </si>
  <si>
    <t>H2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</si>
  <si>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</si>
  <si>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</si>
  <si>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</si>
  <si>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</si>
  <si>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</si>
  <si>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</si>
  <si>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</si>
  <si>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</si>
  <si>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</si>
  <si>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</si>
  <si>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</si>
  <si>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</si>
  <si>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漁業集落排水事業（1処理区）は供用開始（平成12年4月)から20年が経過したところであるが、有形固定資産減価償却率は34.99％で100％を大きく下回っている（保有資産の法定耐用年数に到達していない）ことから、現段階では、機械設備等の定期的な点検整備を行うことで、大規模な更新事業等を行う必要はないと考えている。</t>
    <phoneticPr fontId="4"/>
  </si>
  <si>
    <t>　供用開始（平成12年4月)から20年が経過したところで、水洗化率は98.76％となっている。本町では、平成20年度から計3回（平成20年10月、平成23年7月、平成26年7月）の使用料改定を行ってきたところであるが、今後は、処理区内人口の自然減少等の影響から、有収水量の増加、使用料収入の確保は、難しいと考えるため、本事業の運営に必要となる財源の確保が課題となっている。
　当面は、財政課との協議による一般会計繰入金の確保等、中長期的な経営の基本計画である「経営戦略」に基づく運営を進めることで、本事業の現金による収支が均衡するよう、運営に必要な財源を確保していきたいと考えている。</t>
    <phoneticPr fontId="4"/>
  </si>
  <si>
    <t xml:space="preserve">　経常収支比率は135.47％となり、100％超え（単年度収支が黒字）となっている。今後、分母を構成する経常費用のうち減価償却費が減少する傾向にあることから、比率は増加する見込みである。
　累積欠損金比率は50.90％となり、類似団体平均、全国平均を下回っている。比率の分子である累積欠損金に影響する純損益は、令和2年度以降は減価償却費が減少する傾向にあることから、比率は減少することが見込まれる。
　流動比率は38.30％となり、100％を下回っている（令和2年度末から1年以内の支払いに対応する資金が同年度末で不足）が、比率の分母となる流動負債のうち企業債償還金（翌年度償還分）に係る財源は、下水道使用料の他に1年以内に収入する一般会計繰入金等を予定していることから、大きな影響はないと考えている。
　企業債残高対事業規模比率は、一般会計等が負担することが見込まれる企業債残高の割合が減少した影響から877.44％となり、前年度からは37.58ﾎﾟｲﾝﾄ減少している。
　経費回収率は59.83％となり、100％未満（費用が使用料収入以外（繰入金等）で賄われている）となっていて、類似団体平均、全国平均を上回っている。また、汚水処理原価は375.24円となり、類似団体平均、全国平均を下回っている。今後は、令和2年度末で98.76％となっている水洗化率を維持することで、経営の健全性等が確保できるよう努めていきたいと考えている。
</t>
    <rPh sb="125" eb="126">
      <t>シタ</t>
    </rPh>
    <rPh sb="544" eb="545">
      <t>シタ</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</si>
</sst>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191-4FEE-A094-9F05B822438F}"/>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0.01</c:v>
                </c:pt>
                <c:pt idx="1">
                  <c:v>0.09</c:v>
                </c:pt>
                <c:pt idx="2">
                  <c:v>0.02</c:v>
                </c:pt>
                <c:pt idx="3">
                  <c:v>0.01</c:v>
                </c:pt>
                <c:pt idx="4">
                  <c:v>1.6</c:v>
                </c:pt>
              </c:numCache>
            </c:numRef>
          </c:val>
          <c:smooth val="0"/>
          <c:extLst>
            <c:ext xmlns:c16="http://schemas.microsoft.com/office/drawing/2014/chart" uri="{C3380CC4-5D6E-409C-BE32-E72D297353CC}">
              <c16:uniqueId val="{00000001-5191-4FEE-A094-9F05B822438F}"/>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35.51</c:v>
                </c:pt>
                <c:pt idx="1">
                  <c:v>34.78</c:v>
                </c:pt>
                <c:pt idx="2">
                  <c:v>34.06</c:v>
                </c:pt>
                <c:pt idx="3">
                  <c:v>32.61</c:v>
                </c:pt>
                <c:pt idx="4">
                  <c:v>31.88</c:v>
                </c:pt>
              </c:numCache>
            </c:numRef>
          </c:val>
          <c:extLst>
            <c:ext xmlns:c16="http://schemas.microsoft.com/office/drawing/2014/chart" uri="{C3380CC4-5D6E-409C-BE32-E72D297353CC}">
              <c16:uniqueId val="{00000000-929F-4389-8DE5-F70A0203560B}"/>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33.729999999999997</c:v>
                </c:pt>
                <c:pt idx="1">
                  <c:v>33.21</c:v>
                </c:pt>
                <c:pt idx="2">
                  <c:v>32.229999999999997</c:v>
                </c:pt>
                <c:pt idx="3">
                  <c:v>32.479999999999997</c:v>
                </c:pt>
                <c:pt idx="4">
                  <c:v>30.19</c:v>
                </c:pt>
              </c:numCache>
            </c:numRef>
          </c:val>
          <c:smooth val="0"/>
          <c:extLst>
            <c:ext xmlns:c16="http://schemas.microsoft.com/office/drawing/2014/chart" uri="{C3380CC4-5D6E-409C-BE32-E72D297353CC}">
              <c16:uniqueId val="{00000001-929F-4389-8DE5-F70A0203560B}"/>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98.27</c:v>
                </c:pt>
                <c:pt idx="1">
                  <c:v>96.36</c:v>
                </c:pt>
                <c:pt idx="2">
                  <c:v>96.43</c:v>
                </c:pt>
                <c:pt idx="3">
                  <c:v>98.77</c:v>
                </c:pt>
                <c:pt idx="4">
                  <c:v>98.76</c:v>
                </c:pt>
              </c:numCache>
            </c:numRef>
          </c:val>
          <c:extLst>
            <c:ext xmlns:c16="http://schemas.microsoft.com/office/drawing/2014/chart" uri="{C3380CC4-5D6E-409C-BE32-E72D297353CC}">
              <c16:uniqueId val="{00000000-2FA8-496F-B898-166AD0472779}"/>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79.989999999999995</c:v>
                </c:pt>
                <c:pt idx="1">
                  <c:v>79.98</c:v>
                </c:pt>
                <c:pt idx="2">
                  <c:v>80.8</c:v>
                </c:pt>
                <c:pt idx="3">
                  <c:v>79.2</c:v>
                </c:pt>
                <c:pt idx="4">
                  <c:v>79.09</c:v>
                </c:pt>
              </c:numCache>
            </c:numRef>
          </c:val>
          <c:smooth val="0"/>
          <c:extLst>
            <c:ext xmlns:c16="http://schemas.microsoft.com/office/drawing/2014/chart" uri="{C3380CC4-5D6E-409C-BE32-E72D297353CC}">
              <c16:uniqueId val="{00000001-2FA8-496F-B898-166AD0472779}"/>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121.4</c:v>
                </c:pt>
                <c:pt idx="1">
                  <c:v>120.87</c:v>
                </c:pt>
                <c:pt idx="2">
                  <c:v>122.58</c:v>
                </c:pt>
                <c:pt idx="3">
                  <c:v>120.75</c:v>
                </c:pt>
                <c:pt idx="4">
                  <c:v>135.47</c:v>
                </c:pt>
              </c:numCache>
            </c:numRef>
          </c:val>
          <c:extLst>
            <c:ext xmlns:c16="http://schemas.microsoft.com/office/drawing/2014/chart" uri="{C3380CC4-5D6E-409C-BE32-E72D297353CC}">
              <c16:uniqueId val="{00000000-557C-43EB-A0FA-CD11ADF5896C}"/>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98.49</c:v>
                </c:pt>
                <c:pt idx="1">
                  <c:v>99.09</c:v>
                </c:pt>
                <c:pt idx="2">
                  <c:v>101.36</c:v>
                </c:pt>
                <c:pt idx="3">
                  <c:v>99.33</c:v>
                </c:pt>
                <c:pt idx="4">
                  <c:v>101.18</c:v>
                </c:pt>
              </c:numCache>
            </c:numRef>
          </c:val>
          <c:smooth val="0"/>
          <c:extLst>
            <c:ext xmlns:c16="http://schemas.microsoft.com/office/drawing/2014/chart" uri="{C3380CC4-5D6E-409C-BE32-E72D297353CC}">
              <c16:uniqueId val="{00000001-557C-43EB-A0FA-CD11ADF5896C}"/>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20.29</c:v>
                </c:pt>
                <c:pt idx="1">
                  <c:v>24.39</c:v>
                </c:pt>
                <c:pt idx="2">
                  <c:v>28.36</c:v>
                </c:pt>
                <c:pt idx="3">
                  <c:v>31.95</c:v>
                </c:pt>
                <c:pt idx="4">
                  <c:v>34.99</c:v>
                </c:pt>
              </c:numCache>
            </c:numRef>
          </c:val>
          <c:extLst>
            <c:ext xmlns:c16="http://schemas.microsoft.com/office/drawing/2014/chart" uri="{C3380CC4-5D6E-409C-BE32-E72D297353CC}">
              <c16:uniqueId val="{00000000-2849-4658-86CA-A00FE66DB364}"/>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30.22</c:v>
                </c:pt>
                <c:pt idx="1">
                  <c:v>33.380000000000003</c:v>
                </c:pt>
                <c:pt idx="2">
                  <c:v>30.26</c:v>
                </c:pt>
                <c:pt idx="3">
                  <c:v>28.97</c:v>
                </c:pt>
                <c:pt idx="4">
                  <c:v>20.14</c:v>
                </c:pt>
              </c:numCache>
            </c:numRef>
          </c:val>
          <c:smooth val="0"/>
          <c:extLst>
            <c:ext xmlns:c16="http://schemas.microsoft.com/office/drawing/2014/chart" uri="{C3380CC4-5D6E-409C-BE32-E72D297353CC}">
              <c16:uniqueId val="{00000001-2849-4658-86CA-A00FE66DB364}"/>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C64-443A-A3ED-DE6B7DEB29DE}"/>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6C64-443A-A3ED-DE6B7DEB29DE}"/>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557.57000000000005</c:v>
                </c:pt>
                <c:pt idx="1">
                  <c:v>453.57</c:v>
                </c:pt>
                <c:pt idx="2">
                  <c:v>335.91</c:v>
                </c:pt>
                <c:pt idx="3">
                  <c:v>217.33</c:v>
                </c:pt>
                <c:pt idx="4">
                  <c:v>50.9</c:v>
                </c:pt>
              </c:numCache>
            </c:numRef>
          </c:val>
          <c:extLst>
            <c:ext xmlns:c16="http://schemas.microsoft.com/office/drawing/2014/chart" uri="{C3380CC4-5D6E-409C-BE32-E72D297353CC}">
              <c16:uniqueId val="{00000000-141C-46DD-900A-38F66C93B18A}"/>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294.57</c:v>
                </c:pt>
                <c:pt idx="1">
                  <c:v>295.20999999999998</c:v>
                </c:pt>
                <c:pt idx="2">
                  <c:v>221.05</c:v>
                </c:pt>
                <c:pt idx="3">
                  <c:v>210</c:v>
                </c:pt>
                <c:pt idx="4">
                  <c:v>140.63</c:v>
                </c:pt>
              </c:numCache>
            </c:numRef>
          </c:val>
          <c:smooth val="0"/>
          <c:extLst>
            <c:ext xmlns:c16="http://schemas.microsoft.com/office/drawing/2014/chart" uri="{C3380CC4-5D6E-409C-BE32-E72D297353CC}">
              <c16:uniqueId val="{00000001-141C-46DD-900A-38F66C93B18A}"/>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7.64</c:v>
                </c:pt>
                <c:pt idx="1">
                  <c:v>6.34</c:v>
                </c:pt>
                <c:pt idx="2">
                  <c:v>9.9600000000000009</c:v>
                </c:pt>
                <c:pt idx="3">
                  <c:v>8.89</c:v>
                </c:pt>
                <c:pt idx="4">
                  <c:v>38.299999999999997</c:v>
                </c:pt>
              </c:numCache>
            </c:numRef>
          </c:val>
          <c:extLst>
            <c:ext xmlns:c16="http://schemas.microsoft.com/office/drawing/2014/chart" uri="{C3380CC4-5D6E-409C-BE32-E72D297353CC}">
              <c16:uniqueId val="{00000000-7E35-4833-8B8D-57083CA49875}"/>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94.41</c:v>
                </c:pt>
                <c:pt idx="1">
                  <c:v>90.89</c:v>
                </c:pt>
                <c:pt idx="2">
                  <c:v>80.95</c:v>
                </c:pt>
                <c:pt idx="3">
                  <c:v>62.55</c:v>
                </c:pt>
                <c:pt idx="4">
                  <c:v>56.53</c:v>
                </c:pt>
              </c:numCache>
            </c:numRef>
          </c:val>
          <c:smooth val="0"/>
          <c:extLst>
            <c:ext xmlns:c16="http://schemas.microsoft.com/office/drawing/2014/chart" uri="{C3380CC4-5D6E-409C-BE32-E72D297353CC}">
              <c16:uniqueId val="{00000001-7E35-4833-8B8D-57083CA49875}"/>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978.47</c:v>
                </c:pt>
                <c:pt idx="1">
                  <c:v>936.29</c:v>
                </c:pt>
                <c:pt idx="2">
                  <c:v>953.22</c:v>
                </c:pt>
                <c:pt idx="3">
                  <c:v>915.02</c:v>
                </c:pt>
                <c:pt idx="4">
                  <c:v>877.44</c:v>
                </c:pt>
              </c:numCache>
            </c:numRef>
          </c:val>
          <c:extLst>
            <c:ext xmlns:c16="http://schemas.microsoft.com/office/drawing/2014/chart" uri="{C3380CC4-5D6E-409C-BE32-E72D297353CC}">
              <c16:uniqueId val="{00000000-42BA-4008-8BB7-273D726DEBA4}"/>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1063.93</c:v>
                </c:pt>
                <c:pt idx="1">
                  <c:v>1060.8599999999999</c:v>
                </c:pt>
                <c:pt idx="2">
                  <c:v>1006.65</c:v>
                </c:pt>
                <c:pt idx="3">
                  <c:v>998.42</c:v>
                </c:pt>
                <c:pt idx="4">
                  <c:v>1095.52</c:v>
                </c:pt>
              </c:numCache>
            </c:numRef>
          </c:val>
          <c:smooth val="0"/>
          <c:extLst>
            <c:ext xmlns:c16="http://schemas.microsoft.com/office/drawing/2014/chart" uri="{C3380CC4-5D6E-409C-BE32-E72D297353CC}">
              <c16:uniqueId val="{00000001-42BA-4008-8BB7-273D726DEBA4}"/>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78.5</c:v>
                </c:pt>
                <c:pt idx="1">
                  <c:v>60.51</c:v>
                </c:pt>
                <c:pt idx="2">
                  <c:v>58</c:v>
                </c:pt>
                <c:pt idx="3">
                  <c:v>45.58</c:v>
                </c:pt>
                <c:pt idx="4">
                  <c:v>59.83</c:v>
                </c:pt>
              </c:numCache>
            </c:numRef>
          </c:val>
          <c:extLst>
            <c:ext xmlns:c16="http://schemas.microsoft.com/office/drawing/2014/chart" uri="{C3380CC4-5D6E-409C-BE32-E72D297353CC}">
              <c16:uniqueId val="{00000000-9A56-438F-8A6C-42E78A2B8AB7}"/>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46.26</c:v>
                </c:pt>
                <c:pt idx="1">
                  <c:v>45.81</c:v>
                </c:pt>
                <c:pt idx="2">
                  <c:v>43.43</c:v>
                </c:pt>
                <c:pt idx="3">
                  <c:v>41.41</c:v>
                </c:pt>
                <c:pt idx="4">
                  <c:v>39.64</c:v>
                </c:pt>
              </c:numCache>
            </c:numRef>
          </c:val>
          <c:smooth val="0"/>
          <c:extLst>
            <c:ext xmlns:c16="http://schemas.microsoft.com/office/drawing/2014/chart" uri="{C3380CC4-5D6E-409C-BE32-E72D297353CC}">
              <c16:uniqueId val="{00000001-9A56-438F-8A6C-42E78A2B8AB7}"/>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284.32</c:v>
                </c:pt>
                <c:pt idx="1">
                  <c:v>372.14</c:v>
                </c:pt>
                <c:pt idx="2">
                  <c:v>387.42</c:v>
                </c:pt>
                <c:pt idx="3">
                  <c:v>494.72</c:v>
                </c:pt>
                <c:pt idx="4">
                  <c:v>375.24</c:v>
                </c:pt>
              </c:numCache>
            </c:numRef>
          </c:val>
          <c:extLst>
            <c:ext xmlns:c16="http://schemas.microsoft.com/office/drawing/2014/chart" uri="{C3380CC4-5D6E-409C-BE32-E72D297353CC}">
              <c16:uniqueId val="{00000000-D40B-4F08-AC56-E29DD70E173C}"/>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376.4</c:v>
                </c:pt>
                <c:pt idx="1">
                  <c:v>383.92</c:v>
                </c:pt>
                <c:pt idx="2">
                  <c:v>400.44</c:v>
                </c:pt>
                <c:pt idx="3">
                  <c:v>417.56</c:v>
                </c:pt>
                <c:pt idx="4">
                  <c:v>449.72</c:v>
                </c:pt>
              </c:numCache>
            </c:numRef>
          </c:val>
          <c:smooth val="0"/>
          <c:extLst>
            <c:ext xmlns:c16="http://schemas.microsoft.com/office/drawing/2014/chart" uri="{C3380CC4-5D6E-409C-BE32-E72D297353CC}">
              <c16:uniqueId val="{00000001-D40B-4F08-AC56-E29DD70E173C}"/>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【99.28】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【86.39】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【58.47】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【1,042.34】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【80.45】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【32.98】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【410.22】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【42.60】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【23.36】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兵庫県　香美町</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15">
      <c r="A8" s="2"/>
      <c r="B8" s="49" t="str">
        <f>データ!I6</f>
        <v>法適用</v>
      </c>
      <c r="C8" s="49"/>
      <c r="D8" s="49"/>
      <c r="E8" s="49"/>
      <c r="F8" s="49"/>
      <c r="G8" s="49"/>
      <c r="H8" s="49"/>
      <c r="I8" s="49" t="str">
        <f>データ!J6</f>
        <v>下水道事業</v>
      </c>
      <c r="J8" s="49"/>
      <c r="K8" s="49"/>
      <c r="L8" s="49"/>
      <c r="M8" s="49"/>
      <c r="N8" s="49"/>
      <c r="O8" s="49"/>
      <c r="P8" s="49" t="str">
        <f>データ!K6</f>
        <v>漁業集落排水</v>
      </c>
      <c r="Q8" s="49"/>
      <c r="R8" s="49"/>
      <c r="S8" s="49"/>
      <c r="T8" s="49"/>
      <c r="U8" s="49"/>
      <c r="V8" s="49"/>
      <c r="W8" s="49" t="str">
        <f>データ!L6</f>
        <v>H2</v>
      </c>
      <c r="X8" s="49"/>
      <c r="Y8" s="49"/>
      <c r="Z8" s="49"/>
      <c r="AA8" s="49"/>
      <c r="AB8" s="49"/>
      <c r="AC8" s="49"/>
      <c r="AD8" s="50" t="str">
        <f>データ!$M$6</f>
        <v>非設置</v>
      </c>
      <c r="AE8" s="50"/>
      <c r="AF8" s="50"/>
      <c r="AG8" s="50"/>
      <c r="AH8" s="50"/>
      <c r="AI8" s="50"/>
      <c r="AJ8" s="50"/>
      <c r="AK8" s="3"/>
      <c r="AL8" s="51">
        <f>データ!S6</f>
        <v>16898</v>
      </c>
      <c r="AM8" s="51"/>
      <c r="AN8" s="51"/>
      <c r="AO8" s="51"/>
      <c r="AP8" s="51"/>
      <c r="AQ8" s="51"/>
      <c r="AR8" s="51"/>
      <c r="AS8" s="51"/>
      <c r="AT8" s="46">
        <f>データ!T6</f>
        <v>368.77</v>
      </c>
      <c r="AU8" s="46"/>
      <c r="AV8" s="46"/>
      <c r="AW8" s="46"/>
      <c r="AX8" s="46"/>
      <c r="AY8" s="46"/>
      <c r="AZ8" s="46"/>
      <c r="BA8" s="46"/>
      <c r="BB8" s="46">
        <f>データ!U6</f>
        <v>45.82</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15">
      <c r="A10" s="2"/>
      <c r="B10" s="46" t="str">
        <f>データ!N6</f>
        <v>-</v>
      </c>
      <c r="C10" s="46"/>
      <c r="D10" s="46"/>
      <c r="E10" s="46"/>
      <c r="F10" s="46"/>
      <c r="G10" s="46"/>
      <c r="H10" s="46"/>
      <c r="I10" s="46">
        <f>データ!O6</f>
        <v>45.09</v>
      </c>
      <c r="J10" s="46"/>
      <c r="K10" s="46"/>
      <c r="L10" s="46"/>
      <c r="M10" s="46"/>
      <c r="N10" s="46"/>
      <c r="O10" s="46"/>
      <c r="P10" s="46">
        <f>データ!P6</f>
        <v>0.96</v>
      </c>
      <c r="Q10" s="46"/>
      <c r="R10" s="46"/>
      <c r="S10" s="46"/>
      <c r="T10" s="46"/>
      <c r="U10" s="46"/>
      <c r="V10" s="46"/>
      <c r="W10" s="46">
        <f>データ!Q6</f>
        <v>90.76</v>
      </c>
      <c r="X10" s="46"/>
      <c r="Y10" s="46"/>
      <c r="Z10" s="46"/>
      <c r="AA10" s="46"/>
      <c r="AB10" s="46"/>
      <c r="AC10" s="46"/>
      <c r="AD10" s="51">
        <f>データ!R6</f>
        <v>4503</v>
      </c>
      <c r="AE10" s="51"/>
      <c r="AF10" s="51"/>
      <c r="AG10" s="51"/>
      <c r="AH10" s="51"/>
      <c r="AI10" s="51"/>
      <c r="AJ10" s="51"/>
      <c r="AK10" s="2"/>
      <c r="AL10" s="51">
        <f>データ!V6</f>
        <v>161</v>
      </c>
      <c r="AM10" s="51"/>
      <c r="AN10" s="51"/>
      <c r="AO10" s="51"/>
      <c r="AP10" s="51"/>
      <c r="AQ10" s="51"/>
      <c r="AR10" s="51"/>
      <c r="AS10" s="51"/>
      <c r="AT10" s="46">
        <f>データ!W6</f>
        <v>7.0000000000000007E-2</v>
      </c>
      <c r="AU10" s="46"/>
      <c r="AV10" s="46"/>
      <c r="AW10" s="46"/>
      <c r="AX10" s="46"/>
      <c r="AY10" s="46"/>
      <c r="AZ10" s="46"/>
      <c r="BA10" s="46"/>
      <c r="BB10" s="46">
        <f>データ!X6</f>
        <v>2300</v>
      </c>
      <c r="BC10" s="46"/>
      <c r="BD10" s="46"/>
      <c r="BE10" s="46"/>
      <c r="BF10" s="46"/>
      <c r="BG10" s="46"/>
      <c r="BH10" s="46"/>
      <c r="BI10" s="46"/>
      <c r="BJ10" s="2"/>
      <c r="BK10" s="2"/>
      <c r="BL10" s="69" t="s">
        <v>22</v>
      </c>
      <c r="BM10" s="70"/>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1" t="s">
        <v>24</v>
      </c>
      <c r="BM11" s="71"/>
      <c r="BN11" s="71"/>
      <c r="BO11" s="71"/>
      <c r="BP11" s="71"/>
      <c r="BQ11" s="71"/>
      <c r="BR11" s="71"/>
      <c r="BS11" s="71"/>
      <c r="BT11" s="71"/>
      <c r="BU11" s="71"/>
      <c r="BV11" s="71"/>
      <c r="BW11" s="71"/>
      <c r="BX11" s="71"/>
      <c r="BY11" s="71"/>
      <c r="BZ11" s="7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1"/>
      <c r="BM12" s="71"/>
      <c r="BN12" s="71"/>
      <c r="BO12" s="71"/>
      <c r="BP12" s="71"/>
      <c r="BQ12" s="71"/>
      <c r="BR12" s="71"/>
      <c r="BS12" s="71"/>
      <c r="BT12" s="71"/>
      <c r="BU12" s="71"/>
      <c r="BV12" s="71"/>
      <c r="BW12" s="71"/>
      <c r="BX12" s="71"/>
      <c r="BY12" s="71"/>
      <c r="BZ12" s="7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2"/>
      <c r="BM13" s="72"/>
      <c r="BN13" s="72"/>
      <c r="BO13" s="72"/>
      <c r="BP13" s="72"/>
      <c r="BQ13" s="72"/>
      <c r="BR13" s="72"/>
      <c r="BS13" s="72"/>
      <c r="BT13" s="72"/>
      <c r="BU13" s="72"/>
      <c r="BV13" s="72"/>
      <c r="BW13" s="72"/>
      <c r="BX13" s="72"/>
      <c r="BY13" s="72"/>
      <c r="BZ13" s="72"/>
    </row>
    <row r="14" spans="1:78" ht="13.5" customHeight="1" x14ac:dyDescent="0.15">
      <c r="A14" s="2"/>
      <c r="B14" s="73" t="s">
        <v>25</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5"/>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4" t="s">
        <v>115</v>
      </c>
      <c r="BM16" s="55"/>
      <c r="BN16" s="55"/>
      <c r="BO16" s="55"/>
      <c r="BP16" s="55"/>
      <c r="BQ16" s="55"/>
      <c r="BR16" s="55"/>
      <c r="BS16" s="55"/>
      <c r="BT16" s="55"/>
      <c r="BU16" s="55"/>
      <c r="BV16" s="55"/>
      <c r="BW16" s="55"/>
      <c r="BX16" s="55"/>
      <c r="BY16" s="55"/>
      <c r="BZ16" s="56"/>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4"/>
      <c r="BM17" s="55"/>
      <c r="BN17" s="55"/>
      <c r="BO17" s="55"/>
      <c r="BP17" s="55"/>
      <c r="BQ17" s="55"/>
      <c r="BR17" s="55"/>
      <c r="BS17" s="55"/>
      <c r="BT17" s="55"/>
      <c r="BU17" s="55"/>
      <c r="BV17" s="55"/>
      <c r="BW17" s="55"/>
      <c r="BX17" s="55"/>
      <c r="BY17" s="55"/>
      <c r="BZ17" s="56"/>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4"/>
      <c r="BM18" s="55"/>
      <c r="BN18" s="55"/>
      <c r="BO18" s="55"/>
      <c r="BP18" s="55"/>
      <c r="BQ18" s="55"/>
      <c r="BR18" s="55"/>
      <c r="BS18" s="55"/>
      <c r="BT18" s="55"/>
      <c r="BU18" s="55"/>
      <c r="BV18" s="55"/>
      <c r="BW18" s="55"/>
      <c r="BX18" s="55"/>
      <c r="BY18" s="55"/>
      <c r="BZ18" s="56"/>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4"/>
      <c r="BM19" s="55"/>
      <c r="BN19" s="55"/>
      <c r="BO19" s="55"/>
      <c r="BP19" s="55"/>
      <c r="BQ19" s="55"/>
      <c r="BR19" s="55"/>
      <c r="BS19" s="55"/>
      <c r="BT19" s="55"/>
      <c r="BU19" s="55"/>
      <c r="BV19" s="55"/>
      <c r="BW19" s="55"/>
      <c r="BX19" s="55"/>
      <c r="BY19" s="55"/>
      <c r="BZ19" s="56"/>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4"/>
      <c r="BM20" s="55"/>
      <c r="BN20" s="55"/>
      <c r="BO20" s="55"/>
      <c r="BP20" s="55"/>
      <c r="BQ20" s="55"/>
      <c r="BR20" s="55"/>
      <c r="BS20" s="55"/>
      <c r="BT20" s="55"/>
      <c r="BU20" s="55"/>
      <c r="BV20" s="55"/>
      <c r="BW20" s="55"/>
      <c r="BX20" s="55"/>
      <c r="BY20" s="55"/>
      <c r="BZ20" s="56"/>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4"/>
      <c r="BM21" s="55"/>
      <c r="BN21" s="55"/>
      <c r="BO21" s="55"/>
      <c r="BP21" s="55"/>
      <c r="BQ21" s="55"/>
      <c r="BR21" s="55"/>
      <c r="BS21" s="55"/>
      <c r="BT21" s="55"/>
      <c r="BU21" s="55"/>
      <c r="BV21" s="55"/>
      <c r="BW21" s="55"/>
      <c r="BX21" s="55"/>
      <c r="BY21" s="55"/>
      <c r="BZ21" s="56"/>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4"/>
      <c r="BM22" s="55"/>
      <c r="BN22" s="55"/>
      <c r="BO22" s="55"/>
      <c r="BP22" s="55"/>
      <c r="BQ22" s="55"/>
      <c r="BR22" s="55"/>
      <c r="BS22" s="55"/>
      <c r="BT22" s="55"/>
      <c r="BU22" s="55"/>
      <c r="BV22" s="55"/>
      <c r="BW22" s="55"/>
      <c r="BX22" s="55"/>
      <c r="BY22" s="55"/>
      <c r="BZ22" s="56"/>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4"/>
      <c r="BM23" s="55"/>
      <c r="BN23" s="55"/>
      <c r="BO23" s="55"/>
      <c r="BP23" s="55"/>
      <c r="BQ23" s="55"/>
      <c r="BR23" s="55"/>
      <c r="BS23" s="55"/>
      <c r="BT23" s="55"/>
      <c r="BU23" s="55"/>
      <c r="BV23" s="55"/>
      <c r="BW23" s="55"/>
      <c r="BX23" s="55"/>
      <c r="BY23" s="55"/>
      <c r="BZ23" s="56"/>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4"/>
      <c r="BM24" s="55"/>
      <c r="BN24" s="55"/>
      <c r="BO24" s="55"/>
      <c r="BP24" s="55"/>
      <c r="BQ24" s="55"/>
      <c r="BR24" s="55"/>
      <c r="BS24" s="55"/>
      <c r="BT24" s="55"/>
      <c r="BU24" s="55"/>
      <c r="BV24" s="55"/>
      <c r="BW24" s="55"/>
      <c r="BX24" s="55"/>
      <c r="BY24" s="55"/>
      <c r="BZ24" s="56"/>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4"/>
      <c r="BM25" s="55"/>
      <c r="BN25" s="55"/>
      <c r="BO25" s="55"/>
      <c r="BP25" s="55"/>
      <c r="BQ25" s="55"/>
      <c r="BR25" s="55"/>
      <c r="BS25" s="55"/>
      <c r="BT25" s="55"/>
      <c r="BU25" s="55"/>
      <c r="BV25" s="55"/>
      <c r="BW25" s="55"/>
      <c r="BX25" s="55"/>
      <c r="BY25" s="55"/>
      <c r="BZ25" s="56"/>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4"/>
      <c r="BM26" s="55"/>
      <c r="BN26" s="55"/>
      <c r="BO26" s="55"/>
      <c r="BP26" s="55"/>
      <c r="BQ26" s="55"/>
      <c r="BR26" s="55"/>
      <c r="BS26" s="55"/>
      <c r="BT26" s="55"/>
      <c r="BU26" s="55"/>
      <c r="BV26" s="55"/>
      <c r="BW26" s="55"/>
      <c r="BX26" s="55"/>
      <c r="BY26" s="55"/>
      <c r="BZ26" s="56"/>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4"/>
      <c r="BM27" s="55"/>
      <c r="BN27" s="55"/>
      <c r="BO27" s="55"/>
      <c r="BP27" s="55"/>
      <c r="BQ27" s="55"/>
      <c r="BR27" s="55"/>
      <c r="BS27" s="55"/>
      <c r="BT27" s="55"/>
      <c r="BU27" s="55"/>
      <c r="BV27" s="55"/>
      <c r="BW27" s="55"/>
      <c r="BX27" s="55"/>
      <c r="BY27" s="55"/>
      <c r="BZ27" s="56"/>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4"/>
      <c r="BM28" s="55"/>
      <c r="BN28" s="55"/>
      <c r="BO28" s="55"/>
      <c r="BP28" s="55"/>
      <c r="BQ28" s="55"/>
      <c r="BR28" s="55"/>
      <c r="BS28" s="55"/>
      <c r="BT28" s="55"/>
      <c r="BU28" s="55"/>
      <c r="BV28" s="55"/>
      <c r="BW28" s="55"/>
      <c r="BX28" s="55"/>
      <c r="BY28" s="55"/>
      <c r="BZ28" s="56"/>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4"/>
      <c r="BM29" s="55"/>
      <c r="BN29" s="55"/>
      <c r="BO29" s="55"/>
      <c r="BP29" s="55"/>
      <c r="BQ29" s="55"/>
      <c r="BR29" s="55"/>
      <c r="BS29" s="55"/>
      <c r="BT29" s="55"/>
      <c r="BU29" s="55"/>
      <c r="BV29" s="55"/>
      <c r="BW29" s="55"/>
      <c r="BX29" s="55"/>
      <c r="BY29" s="55"/>
      <c r="BZ29" s="56"/>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4"/>
      <c r="BM30" s="55"/>
      <c r="BN30" s="55"/>
      <c r="BO30" s="55"/>
      <c r="BP30" s="55"/>
      <c r="BQ30" s="55"/>
      <c r="BR30" s="55"/>
      <c r="BS30" s="55"/>
      <c r="BT30" s="55"/>
      <c r="BU30" s="55"/>
      <c r="BV30" s="55"/>
      <c r="BW30" s="55"/>
      <c r="BX30" s="55"/>
      <c r="BY30" s="55"/>
      <c r="BZ30" s="56"/>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4"/>
      <c r="BM31" s="55"/>
      <c r="BN31" s="55"/>
      <c r="BO31" s="55"/>
      <c r="BP31" s="55"/>
      <c r="BQ31" s="55"/>
      <c r="BR31" s="55"/>
      <c r="BS31" s="55"/>
      <c r="BT31" s="55"/>
      <c r="BU31" s="55"/>
      <c r="BV31" s="55"/>
      <c r="BW31" s="55"/>
      <c r="BX31" s="55"/>
      <c r="BY31" s="55"/>
      <c r="BZ31" s="56"/>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4"/>
      <c r="BM32" s="55"/>
      <c r="BN32" s="55"/>
      <c r="BO32" s="55"/>
      <c r="BP32" s="55"/>
      <c r="BQ32" s="55"/>
      <c r="BR32" s="55"/>
      <c r="BS32" s="55"/>
      <c r="BT32" s="55"/>
      <c r="BU32" s="55"/>
      <c r="BV32" s="55"/>
      <c r="BW32" s="55"/>
      <c r="BX32" s="55"/>
      <c r="BY32" s="55"/>
      <c r="BZ32" s="56"/>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4"/>
      <c r="BM33" s="55"/>
      <c r="BN33" s="55"/>
      <c r="BO33" s="55"/>
      <c r="BP33" s="55"/>
      <c r="BQ33" s="55"/>
      <c r="BR33" s="55"/>
      <c r="BS33" s="55"/>
      <c r="BT33" s="55"/>
      <c r="BU33" s="55"/>
      <c r="BV33" s="55"/>
      <c r="BW33" s="55"/>
      <c r="BX33" s="55"/>
      <c r="BY33" s="55"/>
      <c r="BZ33" s="56"/>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4"/>
      <c r="BM34" s="55"/>
      <c r="BN34" s="55"/>
      <c r="BO34" s="55"/>
      <c r="BP34" s="55"/>
      <c r="BQ34" s="55"/>
      <c r="BR34" s="55"/>
      <c r="BS34" s="55"/>
      <c r="BT34" s="55"/>
      <c r="BU34" s="55"/>
      <c r="BV34" s="55"/>
      <c r="BW34" s="55"/>
      <c r="BX34" s="55"/>
      <c r="BY34" s="55"/>
      <c r="BZ34" s="56"/>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4"/>
      <c r="BM35" s="55"/>
      <c r="BN35" s="55"/>
      <c r="BO35" s="55"/>
      <c r="BP35" s="55"/>
      <c r="BQ35" s="55"/>
      <c r="BR35" s="55"/>
      <c r="BS35" s="55"/>
      <c r="BT35" s="55"/>
      <c r="BU35" s="55"/>
      <c r="BV35" s="55"/>
      <c r="BW35" s="55"/>
      <c r="BX35" s="55"/>
      <c r="BY35" s="55"/>
      <c r="BZ35" s="56"/>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4"/>
      <c r="BM36" s="55"/>
      <c r="BN36" s="55"/>
      <c r="BO36" s="55"/>
      <c r="BP36" s="55"/>
      <c r="BQ36" s="55"/>
      <c r="BR36" s="55"/>
      <c r="BS36" s="55"/>
      <c r="BT36" s="55"/>
      <c r="BU36" s="55"/>
      <c r="BV36" s="55"/>
      <c r="BW36" s="55"/>
      <c r="BX36" s="55"/>
      <c r="BY36" s="55"/>
      <c r="BZ36" s="56"/>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4"/>
      <c r="BM37" s="55"/>
      <c r="BN37" s="55"/>
      <c r="BO37" s="55"/>
      <c r="BP37" s="55"/>
      <c r="BQ37" s="55"/>
      <c r="BR37" s="55"/>
      <c r="BS37" s="55"/>
      <c r="BT37" s="55"/>
      <c r="BU37" s="55"/>
      <c r="BV37" s="55"/>
      <c r="BW37" s="55"/>
      <c r="BX37" s="55"/>
      <c r="BY37" s="55"/>
      <c r="BZ37" s="56"/>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4"/>
      <c r="BM38" s="55"/>
      <c r="BN38" s="55"/>
      <c r="BO38" s="55"/>
      <c r="BP38" s="55"/>
      <c r="BQ38" s="55"/>
      <c r="BR38" s="55"/>
      <c r="BS38" s="55"/>
      <c r="BT38" s="55"/>
      <c r="BU38" s="55"/>
      <c r="BV38" s="55"/>
      <c r="BW38" s="55"/>
      <c r="BX38" s="55"/>
      <c r="BY38" s="55"/>
      <c r="BZ38" s="56"/>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4"/>
      <c r="BM39" s="55"/>
      <c r="BN39" s="55"/>
      <c r="BO39" s="55"/>
      <c r="BP39" s="55"/>
      <c r="BQ39" s="55"/>
      <c r="BR39" s="55"/>
      <c r="BS39" s="55"/>
      <c r="BT39" s="55"/>
      <c r="BU39" s="55"/>
      <c r="BV39" s="55"/>
      <c r="BW39" s="55"/>
      <c r="BX39" s="55"/>
      <c r="BY39" s="55"/>
      <c r="BZ39" s="56"/>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4"/>
      <c r="BM40" s="55"/>
      <c r="BN40" s="55"/>
      <c r="BO40" s="55"/>
      <c r="BP40" s="55"/>
      <c r="BQ40" s="55"/>
      <c r="BR40" s="55"/>
      <c r="BS40" s="55"/>
      <c r="BT40" s="55"/>
      <c r="BU40" s="55"/>
      <c r="BV40" s="55"/>
      <c r="BW40" s="55"/>
      <c r="BX40" s="55"/>
      <c r="BY40" s="55"/>
      <c r="BZ40" s="56"/>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4"/>
      <c r="BM41" s="55"/>
      <c r="BN41" s="55"/>
      <c r="BO41" s="55"/>
      <c r="BP41" s="55"/>
      <c r="BQ41" s="55"/>
      <c r="BR41" s="55"/>
      <c r="BS41" s="55"/>
      <c r="BT41" s="55"/>
      <c r="BU41" s="55"/>
      <c r="BV41" s="55"/>
      <c r="BW41" s="55"/>
      <c r="BX41" s="55"/>
      <c r="BY41" s="55"/>
      <c r="BZ41" s="56"/>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4"/>
      <c r="BM42" s="55"/>
      <c r="BN42" s="55"/>
      <c r="BO42" s="55"/>
      <c r="BP42" s="55"/>
      <c r="BQ42" s="55"/>
      <c r="BR42" s="55"/>
      <c r="BS42" s="55"/>
      <c r="BT42" s="55"/>
      <c r="BU42" s="55"/>
      <c r="BV42" s="55"/>
      <c r="BW42" s="55"/>
      <c r="BX42" s="55"/>
      <c r="BY42" s="55"/>
      <c r="BZ42" s="56"/>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4"/>
      <c r="BM43" s="55"/>
      <c r="BN43" s="55"/>
      <c r="BO43" s="55"/>
      <c r="BP43" s="55"/>
      <c r="BQ43" s="55"/>
      <c r="BR43" s="55"/>
      <c r="BS43" s="55"/>
      <c r="BT43" s="55"/>
      <c r="BU43" s="55"/>
      <c r="BV43" s="55"/>
      <c r="BW43" s="55"/>
      <c r="BX43" s="55"/>
      <c r="BY43" s="55"/>
      <c r="BZ43" s="56"/>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7"/>
      <c r="BM44" s="58"/>
      <c r="BN44" s="58"/>
      <c r="BO44" s="58"/>
      <c r="BP44" s="58"/>
      <c r="BQ44" s="58"/>
      <c r="BR44" s="58"/>
      <c r="BS44" s="58"/>
      <c r="BT44" s="58"/>
      <c r="BU44" s="58"/>
      <c r="BV44" s="58"/>
      <c r="BW44" s="58"/>
      <c r="BX44" s="58"/>
      <c r="BY44" s="58"/>
      <c r="BZ44" s="59"/>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27</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113</v>
      </c>
      <c r="BM47" s="55"/>
      <c r="BN47" s="55"/>
      <c r="BO47" s="55"/>
      <c r="BP47" s="55"/>
      <c r="BQ47" s="55"/>
      <c r="BR47" s="55"/>
      <c r="BS47" s="55"/>
      <c r="BT47" s="55"/>
      <c r="BU47" s="55"/>
      <c r="BV47" s="55"/>
      <c r="BW47" s="55"/>
      <c r="BX47" s="55"/>
      <c r="BY47" s="55"/>
      <c r="BZ47" s="56"/>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15">
      <c r="A60" s="2"/>
      <c r="B60" s="60" t="s">
        <v>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29</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4" t="s">
        <v>114</v>
      </c>
      <c r="BM66" s="55"/>
      <c r="BN66" s="55"/>
      <c r="BO66" s="55"/>
      <c r="BP66" s="55"/>
      <c r="BQ66" s="55"/>
      <c r="BR66" s="55"/>
      <c r="BS66" s="55"/>
      <c r="BT66" s="55"/>
      <c r="BU66" s="55"/>
      <c r="BV66" s="55"/>
      <c r="BW66" s="55"/>
      <c r="BX66" s="55"/>
      <c r="BY66" s="55"/>
      <c r="BZ66" s="56"/>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4"/>
      <c r="BM67" s="55"/>
      <c r="BN67" s="55"/>
      <c r="BO67" s="55"/>
      <c r="BP67" s="55"/>
      <c r="BQ67" s="55"/>
      <c r="BR67" s="55"/>
      <c r="BS67" s="55"/>
      <c r="BT67" s="55"/>
      <c r="BU67" s="55"/>
      <c r="BV67" s="55"/>
      <c r="BW67" s="55"/>
      <c r="BX67" s="55"/>
      <c r="BY67" s="55"/>
      <c r="BZ67" s="56"/>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4"/>
      <c r="BM68" s="55"/>
      <c r="BN68" s="55"/>
      <c r="BO68" s="55"/>
      <c r="BP68" s="55"/>
      <c r="BQ68" s="55"/>
      <c r="BR68" s="55"/>
      <c r="BS68" s="55"/>
      <c r="BT68" s="55"/>
      <c r="BU68" s="55"/>
      <c r="BV68" s="55"/>
      <c r="BW68" s="55"/>
      <c r="BX68" s="55"/>
      <c r="BY68" s="55"/>
      <c r="BZ68" s="56"/>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4"/>
      <c r="BM69" s="55"/>
      <c r="BN69" s="55"/>
      <c r="BO69" s="55"/>
      <c r="BP69" s="55"/>
      <c r="BQ69" s="55"/>
      <c r="BR69" s="55"/>
      <c r="BS69" s="55"/>
      <c r="BT69" s="55"/>
      <c r="BU69" s="55"/>
      <c r="BV69" s="55"/>
      <c r="BW69" s="55"/>
      <c r="BX69" s="55"/>
      <c r="BY69" s="55"/>
      <c r="BZ69" s="56"/>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4"/>
      <c r="BM70" s="55"/>
      <c r="BN70" s="55"/>
      <c r="BO70" s="55"/>
      <c r="BP70" s="55"/>
      <c r="BQ70" s="55"/>
      <c r="BR70" s="55"/>
      <c r="BS70" s="55"/>
      <c r="BT70" s="55"/>
      <c r="BU70" s="55"/>
      <c r="BV70" s="55"/>
      <c r="BW70" s="55"/>
      <c r="BX70" s="55"/>
      <c r="BY70" s="55"/>
      <c r="BZ70" s="56"/>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4"/>
      <c r="BM71" s="55"/>
      <c r="BN71" s="55"/>
      <c r="BO71" s="55"/>
      <c r="BP71" s="55"/>
      <c r="BQ71" s="55"/>
      <c r="BR71" s="55"/>
      <c r="BS71" s="55"/>
      <c r="BT71" s="55"/>
      <c r="BU71" s="55"/>
      <c r="BV71" s="55"/>
      <c r="BW71" s="55"/>
      <c r="BX71" s="55"/>
      <c r="BY71" s="55"/>
      <c r="BZ71" s="56"/>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4"/>
      <c r="BM72" s="55"/>
      <c r="BN72" s="55"/>
      <c r="BO72" s="55"/>
      <c r="BP72" s="55"/>
      <c r="BQ72" s="55"/>
      <c r="BR72" s="55"/>
      <c r="BS72" s="55"/>
      <c r="BT72" s="55"/>
      <c r="BU72" s="55"/>
      <c r="BV72" s="55"/>
      <c r="BW72" s="55"/>
      <c r="BX72" s="55"/>
      <c r="BY72" s="55"/>
      <c r="BZ72" s="56"/>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4"/>
      <c r="BM73" s="55"/>
      <c r="BN73" s="55"/>
      <c r="BO73" s="55"/>
      <c r="BP73" s="55"/>
      <c r="BQ73" s="55"/>
      <c r="BR73" s="55"/>
      <c r="BS73" s="55"/>
      <c r="BT73" s="55"/>
      <c r="BU73" s="55"/>
      <c r="BV73" s="55"/>
      <c r="BW73" s="55"/>
      <c r="BX73" s="55"/>
      <c r="BY73" s="55"/>
      <c r="BZ73" s="56"/>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4"/>
      <c r="BM74" s="55"/>
      <c r="BN74" s="55"/>
      <c r="BO74" s="55"/>
      <c r="BP74" s="55"/>
      <c r="BQ74" s="55"/>
      <c r="BR74" s="55"/>
      <c r="BS74" s="55"/>
      <c r="BT74" s="55"/>
      <c r="BU74" s="55"/>
      <c r="BV74" s="55"/>
      <c r="BW74" s="55"/>
      <c r="BX74" s="55"/>
      <c r="BY74" s="55"/>
      <c r="BZ74" s="56"/>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4"/>
      <c r="BM75" s="55"/>
      <c r="BN75" s="55"/>
      <c r="BO75" s="55"/>
      <c r="BP75" s="55"/>
      <c r="BQ75" s="55"/>
      <c r="BR75" s="55"/>
      <c r="BS75" s="55"/>
      <c r="BT75" s="55"/>
      <c r="BU75" s="55"/>
      <c r="BV75" s="55"/>
      <c r="BW75" s="55"/>
      <c r="BX75" s="55"/>
      <c r="BY75" s="55"/>
      <c r="BZ75" s="56"/>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4"/>
      <c r="BM76" s="55"/>
      <c r="BN76" s="55"/>
      <c r="BO76" s="55"/>
      <c r="BP76" s="55"/>
      <c r="BQ76" s="55"/>
      <c r="BR76" s="55"/>
      <c r="BS76" s="55"/>
      <c r="BT76" s="55"/>
      <c r="BU76" s="55"/>
      <c r="BV76" s="55"/>
      <c r="BW76" s="55"/>
      <c r="BX76" s="55"/>
      <c r="BY76" s="55"/>
      <c r="BZ76" s="56"/>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4"/>
      <c r="BM77" s="55"/>
      <c r="BN77" s="55"/>
      <c r="BO77" s="55"/>
      <c r="BP77" s="55"/>
      <c r="BQ77" s="55"/>
      <c r="BR77" s="55"/>
      <c r="BS77" s="55"/>
      <c r="BT77" s="55"/>
      <c r="BU77" s="55"/>
      <c r="BV77" s="55"/>
      <c r="BW77" s="55"/>
      <c r="BX77" s="55"/>
      <c r="BY77" s="55"/>
      <c r="BZ77" s="56"/>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4"/>
      <c r="BM78" s="55"/>
      <c r="BN78" s="55"/>
      <c r="BO78" s="55"/>
      <c r="BP78" s="55"/>
      <c r="BQ78" s="55"/>
      <c r="BR78" s="55"/>
      <c r="BS78" s="55"/>
      <c r="BT78" s="55"/>
      <c r="BU78" s="55"/>
      <c r="BV78" s="55"/>
      <c r="BW78" s="55"/>
      <c r="BX78" s="55"/>
      <c r="BY78" s="55"/>
      <c r="BZ78" s="56"/>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4"/>
      <c r="BM79" s="55"/>
      <c r="BN79" s="55"/>
      <c r="BO79" s="55"/>
      <c r="BP79" s="55"/>
      <c r="BQ79" s="55"/>
      <c r="BR79" s="55"/>
      <c r="BS79" s="55"/>
      <c r="BT79" s="55"/>
      <c r="BU79" s="55"/>
      <c r="BV79" s="55"/>
      <c r="BW79" s="55"/>
      <c r="BX79" s="55"/>
      <c r="BY79" s="55"/>
      <c r="BZ79" s="56"/>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4"/>
      <c r="BM80" s="55"/>
      <c r="BN80" s="55"/>
      <c r="BO80" s="55"/>
      <c r="BP80" s="55"/>
      <c r="BQ80" s="55"/>
      <c r="BR80" s="55"/>
      <c r="BS80" s="55"/>
      <c r="BT80" s="55"/>
      <c r="BU80" s="55"/>
      <c r="BV80" s="55"/>
      <c r="BW80" s="55"/>
      <c r="BX80" s="55"/>
      <c r="BY80" s="55"/>
      <c r="BZ80" s="56"/>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4"/>
      <c r="BM81" s="55"/>
      <c r="BN81" s="55"/>
      <c r="BO81" s="55"/>
      <c r="BP81" s="55"/>
      <c r="BQ81" s="55"/>
      <c r="BR81" s="55"/>
      <c r="BS81" s="55"/>
      <c r="BT81" s="55"/>
      <c r="BU81" s="55"/>
      <c r="BV81" s="55"/>
      <c r="BW81" s="55"/>
      <c r="BX81" s="55"/>
      <c r="BY81" s="55"/>
      <c r="BZ81" s="56"/>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7"/>
      <c r="BM82" s="58"/>
      <c r="BN82" s="58"/>
      <c r="BO82" s="58"/>
      <c r="BP82" s="58"/>
      <c r="BQ82" s="58"/>
      <c r="BR82" s="58"/>
      <c r="BS82" s="58"/>
      <c r="BT82" s="58"/>
      <c r="BU82" s="58"/>
      <c r="BV82" s="58"/>
      <c r="BW82" s="58"/>
      <c r="BX82" s="58"/>
      <c r="BY82" s="58"/>
      <c r="BZ82" s="59"/>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【99.28】</v>
      </c>
      <c r="F85" s="26" t="str">
        <f>データ!AT6</f>
        <v>【86.39】</v>
      </c>
      <c r="G85" s="26" t="str">
        <f>データ!BE6</f>
        <v>【58.47】</v>
      </c>
      <c r="H85" s="26" t="str">
        <f>データ!BP6</f>
        <v>【1,042.34】</v>
      </c>
      <c r="I85" s="26" t="str">
        <f>データ!CA6</f>
        <v>【42.60】</v>
      </c>
      <c r="J85" s="26" t="str">
        <f>データ!CL6</f>
        <v>【410.22】</v>
      </c>
      <c r="K85" s="26" t="str">
        <f>データ!CW6</f>
        <v>【32.98】</v>
      </c>
      <c r="L85" s="26" t="str">
        <f>データ!DH6</f>
        <v>【80.45】</v>
      </c>
      <c r="M85" s="26" t="str">
        <f>データ!DS6</f>
        <v>【23.36】</v>
      </c>
      <c r="N85" s="26" t="str">
        <f>データ!ED6</f>
        <v>【0.00】</v>
      </c>
      <c r="O85" s="26" t="str">
        <f>データ!EO6</f>
        <v>【1.09】</v>
      </c>
    </row>
  </sheetData>
  <sheetProtection algorithmName="SHA-512" hashValue="rTat9dnstEgPsPlF0+omYr8lSiIS/RjWaCWEIv6lzNZzLdZbRkWarqEz284ZVlEnhyZZn2b99N2A0WP9vMGv0Q==" saltValue="L49MwC5SWjYWi6YKQQNbgw=="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77" t="s">
        <v>52</v>
      </c>
      <c r="I3" s="78"/>
      <c r="J3" s="78"/>
      <c r="K3" s="78"/>
      <c r="L3" s="78"/>
      <c r="M3" s="78"/>
      <c r="N3" s="78"/>
      <c r="O3" s="78"/>
      <c r="P3" s="78"/>
      <c r="Q3" s="78"/>
      <c r="R3" s="78"/>
      <c r="S3" s="78"/>
      <c r="T3" s="78"/>
      <c r="U3" s="78"/>
      <c r="V3" s="78"/>
      <c r="W3" s="78"/>
      <c r="X3" s="79"/>
      <c r="Y3" s="83" t="s">
        <v>53</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54</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x14ac:dyDescent="0.15">
      <c r="A4" s="28" t="s">
        <v>55</v>
      </c>
      <c r="B4" s="30"/>
      <c r="C4" s="30"/>
      <c r="D4" s="30"/>
      <c r="E4" s="30"/>
      <c r="F4" s="30"/>
      <c r="G4" s="30"/>
      <c r="H4" s="80"/>
      <c r="I4" s="81"/>
      <c r="J4" s="81"/>
      <c r="K4" s="81"/>
      <c r="L4" s="81"/>
      <c r="M4" s="81"/>
      <c r="N4" s="81"/>
      <c r="O4" s="81"/>
      <c r="P4" s="81"/>
      <c r="Q4" s="81"/>
      <c r="R4" s="81"/>
      <c r="S4" s="81"/>
      <c r="T4" s="81"/>
      <c r="U4" s="81"/>
      <c r="V4" s="81"/>
      <c r="W4" s="81"/>
      <c r="X4" s="82"/>
      <c r="Y4" s="76" t="s">
        <v>56</v>
      </c>
      <c r="Z4" s="76"/>
      <c r="AA4" s="76"/>
      <c r="AB4" s="76"/>
      <c r="AC4" s="76"/>
      <c r="AD4" s="76"/>
      <c r="AE4" s="76"/>
      <c r="AF4" s="76"/>
      <c r="AG4" s="76"/>
      <c r="AH4" s="76"/>
      <c r="AI4" s="76"/>
      <c r="AJ4" s="76" t="s">
        <v>57</v>
      </c>
      <c r="AK4" s="76"/>
      <c r="AL4" s="76"/>
      <c r="AM4" s="76"/>
      <c r="AN4" s="76"/>
      <c r="AO4" s="76"/>
      <c r="AP4" s="76"/>
      <c r="AQ4" s="76"/>
      <c r="AR4" s="76"/>
      <c r="AS4" s="76"/>
      <c r="AT4" s="76"/>
      <c r="AU4" s="76" t="s">
        <v>58</v>
      </c>
      <c r="AV4" s="76"/>
      <c r="AW4" s="76"/>
      <c r="AX4" s="76"/>
      <c r="AY4" s="76"/>
      <c r="AZ4" s="76"/>
      <c r="BA4" s="76"/>
      <c r="BB4" s="76"/>
      <c r="BC4" s="76"/>
      <c r="BD4" s="76"/>
      <c r="BE4" s="76"/>
      <c r="BF4" s="76" t="s">
        <v>59</v>
      </c>
      <c r="BG4" s="76"/>
      <c r="BH4" s="76"/>
      <c r="BI4" s="76"/>
      <c r="BJ4" s="76"/>
      <c r="BK4" s="76"/>
      <c r="BL4" s="76"/>
      <c r="BM4" s="76"/>
      <c r="BN4" s="76"/>
      <c r="BO4" s="76"/>
      <c r="BP4" s="76"/>
      <c r="BQ4" s="76" t="s">
        <v>60</v>
      </c>
      <c r="BR4" s="76"/>
      <c r="BS4" s="76"/>
      <c r="BT4" s="76"/>
      <c r="BU4" s="76"/>
      <c r="BV4" s="76"/>
      <c r="BW4" s="76"/>
      <c r="BX4" s="76"/>
      <c r="BY4" s="76"/>
      <c r="BZ4" s="76"/>
      <c r="CA4" s="76"/>
      <c r="CB4" s="76" t="s">
        <v>61</v>
      </c>
      <c r="CC4" s="76"/>
      <c r="CD4" s="76"/>
      <c r="CE4" s="76"/>
      <c r="CF4" s="76"/>
      <c r="CG4" s="76"/>
      <c r="CH4" s="76"/>
      <c r="CI4" s="76"/>
      <c r="CJ4" s="76"/>
      <c r="CK4" s="76"/>
      <c r="CL4" s="76"/>
      <c r="CM4" s="76" t="s">
        <v>62</v>
      </c>
      <c r="CN4" s="76"/>
      <c r="CO4" s="76"/>
      <c r="CP4" s="76"/>
      <c r="CQ4" s="76"/>
      <c r="CR4" s="76"/>
      <c r="CS4" s="76"/>
      <c r="CT4" s="76"/>
      <c r="CU4" s="76"/>
      <c r="CV4" s="76"/>
      <c r="CW4" s="76"/>
      <c r="CX4" s="76" t="s">
        <v>63</v>
      </c>
      <c r="CY4" s="76"/>
      <c r="CZ4" s="76"/>
      <c r="DA4" s="76"/>
      <c r="DB4" s="76"/>
      <c r="DC4" s="76"/>
      <c r="DD4" s="76"/>
      <c r="DE4" s="76"/>
      <c r="DF4" s="76"/>
      <c r="DG4" s="76"/>
      <c r="DH4" s="76"/>
      <c r="DI4" s="76" t="s">
        <v>64</v>
      </c>
      <c r="DJ4" s="76"/>
      <c r="DK4" s="76"/>
      <c r="DL4" s="76"/>
      <c r="DM4" s="76"/>
      <c r="DN4" s="76"/>
      <c r="DO4" s="76"/>
      <c r="DP4" s="76"/>
      <c r="DQ4" s="76"/>
      <c r="DR4" s="76"/>
      <c r="DS4" s="76"/>
      <c r="DT4" s="76" t="s">
        <v>65</v>
      </c>
      <c r="DU4" s="76"/>
      <c r="DV4" s="76"/>
      <c r="DW4" s="76"/>
      <c r="DX4" s="76"/>
      <c r="DY4" s="76"/>
      <c r="DZ4" s="76"/>
      <c r="EA4" s="76"/>
      <c r="EB4" s="76"/>
      <c r="EC4" s="76"/>
      <c r="ED4" s="76"/>
      <c r="EE4" s="76" t="s">
        <v>66</v>
      </c>
      <c r="EF4" s="76"/>
      <c r="EG4" s="76"/>
      <c r="EH4" s="76"/>
      <c r="EI4" s="76"/>
      <c r="EJ4" s="76"/>
      <c r="EK4" s="76"/>
      <c r="EL4" s="76"/>
      <c r="EM4" s="76"/>
      <c r="EN4" s="76"/>
      <c r="EO4" s="76"/>
    </row>
    <row r="5" spans="1:148" x14ac:dyDescent="0.15">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15">
      <c r="A6" s="28" t="s">
        <v>95</v>
      </c>
      <c r="B6" s="33">
        <f>B7</f>
        <v>2020</v>
      </c>
      <c r="C6" s="33">
        <f t="shared" ref="C6:X6" si="3">C7</f>
        <v>285854</v>
      </c>
      <c r="D6" s="33">
        <f t="shared" si="3"/>
        <v>46</v>
      </c>
      <c r="E6" s="33">
        <f t="shared" si="3"/>
        <v>17</v>
      </c>
      <c r="F6" s="33">
        <f t="shared" si="3"/>
        <v>6</v>
      </c>
      <c r="G6" s="33">
        <f t="shared" si="3"/>
        <v>0</v>
      </c>
      <c r="H6" s="33" t="str">
        <f t="shared" si="3"/>
        <v>兵庫県　香美町</v>
      </c>
      <c r="I6" s="33" t="str">
        <f t="shared" si="3"/>
        <v>法適用</v>
      </c>
      <c r="J6" s="33" t="str">
        <f t="shared" si="3"/>
        <v>下水道事業</v>
      </c>
      <c r="K6" s="33" t="str">
        <f t="shared" si="3"/>
        <v>漁業集落排水</v>
      </c>
      <c r="L6" s="33" t="str">
        <f t="shared" si="3"/>
        <v>H2</v>
      </c>
      <c r="M6" s="33" t="str">
        <f t="shared" si="3"/>
        <v>非設置</v>
      </c>
      <c r="N6" s="34" t="str">
        <f t="shared" si="3"/>
        <v>-</v>
      </c>
      <c r="O6" s="34">
        <f t="shared" si="3"/>
        <v>45.09</v>
      </c>
      <c r="P6" s="34">
        <f t="shared" si="3"/>
        <v>0.96</v>
      </c>
      <c r="Q6" s="34">
        <f t="shared" si="3"/>
        <v>90.76</v>
      </c>
      <c r="R6" s="34">
        <f t="shared" si="3"/>
        <v>4503</v>
      </c>
      <c r="S6" s="34">
        <f t="shared" si="3"/>
        <v>16898</v>
      </c>
      <c r="T6" s="34">
        <f t="shared" si="3"/>
        <v>368.77</v>
      </c>
      <c r="U6" s="34">
        <f t="shared" si="3"/>
        <v>45.82</v>
      </c>
      <c r="V6" s="34">
        <f t="shared" si="3"/>
        <v>161</v>
      </c>
      <c r="W6" s="34">
        <f t="shared" si="3"/>
        <v>7.0000000000000007E-2</v>
      </c>
      <c r="X6" s="34">
        <f t="shared" si="3"/>
        <v>2300</v>
      </c>
      <c r="Y6" s="35">
        <f>IF(Y7="",NA(),Y7)</f>
        <v>121.4</v>
      </c>
      <c r="Z6" s="35">
        <f t="shared" ref="Z6:AH6" si="4">IF(Z7="",NA(),Z7)</f>
        <v>120.87</v>
      </c>
      <c r="AA6" s="35">
        <f t="shared" si="4"/>
        <v>122.58</v>
      </c>
      <c r="AB6" s="35">
        <f t="shared" si="4"/>
        <v>120.75</v>
      </c>
      <c r="AC6" s="35">
        <f t="shared" si="4"/>
        <v>135.47</v>
      </c>
      <c r="AD6" s="35">
        <f t="shared" si="4"/>
        <v>98.49</v>
      </c>
      <c r="AE6" s="35">
        <f t="shared" si="4"/>
        <v>99.09</v>
      </c>
      <c r="AF6" s="35">
        <f t="shared" si="4"/>
        <v>101.36</v>
      </c>
      <c r="AG6" s="35">
        <f t="shared" si="4"/>
        <v>99.33</v>
      </c>
      <c r="AH6" s="35">
        <f t="shared" si="4"/>
        <v>101.18</v>
      </c>
      <c r="AI6" s="34" t="str">
        <f>IF(AI7="","",IF(AI7="-","【-】","【"&amp;SUBSTITUTE(TEXT(AI7,"#,##0.00"),"-","△")&amp;"】"))</f>
        <v>【99.28】</v>
      </c>
      <c r="AJ6" s="35">
        <f>IF(AJ7="",NA(),AJ7)</f>
        <v>557.57000000000005</v>
      </c>
      <c r="AK6" s="35">
        <f t="shared" ref="AK6:AS6" si="5">IF(AK7="",NA(),AK7)</f>
        <v>453.57</v>
      </c>
      <c r="AL6" s="35">
        <f t="shared" si="5"/>
        <v>335.91</v>
      </c>
      <c r="AM6" s="35">
        <f t="shared" si="5"/>
        <v>217.33</v>
      </c>
      <c r="AN6" s="35">
        <f t="shared" si="5"/>
        <v>50.9</v>
      </c>
      <c r="AO6" s="35">
        <f t="shared" si="5"/>
        <v>294.57</v>
      </c>
      <c r="AP6" s="35">
        <f t="shared" si="5"/>
        <v>295.20999999999998</v>
      </c>
      <c r="AQ6" s="35">
        <f t="shared" si="5"/>
        <v>221.05</v>
      </c>
      <c r="AR6" s="35">
        <f t="shared" si="5"/>
        <v>210</v>
      </c>
      <c r="AS6" s="35">
        <f t="shared" si="5"/>
        <v>140.63</v>
      </c>
      <c r="AT6" s="34" t="str">
        <f>IF(AT7="","",IF(AT7="-","【-】","【"&amp;SUBSTITUTE(TEXT(AT7,"#,##0.00"),"-","△")&amp;"】"))</f>
        <v>【86.39】</v>
      </c>
      <c r="AU6" s="35">
        <f>IF(AU7="",NA(),AU7)</f>
        <v>7.64</v>
      </c>
      <c r="AV6" s="35">
        <f t="shared" ref="AV6:BD6" si="6">IF(AV7="",NA(),AV7)</f>
        <v>6.34</v>
      </c>
      <c r="AW6" s="35">
        <f t="shared" si="6"/>
        <v>9.9600000000000009</v>
      </c>
      <c r="AX6" s="35">
        <f t="shared" si="6"/>
        <v>8.89</v>
      </c>
      <c r="AY6" s="35">
        <f t="shared" si="6"/>
        <v>38.299999999999997</v>
      </c>
      <c r="AZ6" s="35">
        <f t="shared" si="6"/>
        <v>94.41</v>
      </c>
      <c r="BA6" s="35">
        <f t="shared" si="6"/>
        <v>90.89</v>
      </c>
      <c r="BB6" s="35">
        <f t="shared" si="6"/>
        <v>80.95</v>
      </c>
      <c r="BC6" s="35">
        <f t="shared" si="6"/>
        <v>62.55</v>
      </c>
      <c r="BD6" s="35">
        <f t="shared" si="6"/>
        <v>56.53</v>
      </c>
      <c r="BE6" s="34" t="str">
        <f>IF(BE7="","",IF(BE7="-","【-】","【"&amp;SUBSTITUTE(TEXT(BE7,"#,##0.00"),"-","△")&amp;"】"))</f>
        <v>【58.47】</v>
      </c>
      <c r="BF6" s="35">
        <f>IF(BF7="",NA(),BF7)</f>
        <v>978.47</v>
      </c>
      <c r="BG6" s="35">
        <f t="shared" ref="BG6:BO6" si="7">IF(BG7="",NA(),BG7)</f>
        <v>936.29</v>
      </c>
      <c r="BH6" s="35">
        <f t="shared" si="7"/>
        <v>953.22</v>
      </c>
      <c r="BI6" s="35">
        <f t="shared" si="7"/>
        <v>915.02</v>
      </c>
      <c r="BJ6" s="35">
        <f t="shared" si="7"/>
        <v>877.44</v>
      </c>
      <c r="BK6" s="35">
        <f t="shared" si="7"/>
        <v>1063.93</v>
      </c>
      <c r="BL6" s="35">
        <f t="shared" si="7"/>
        <v>1060.8599999999999</v>
      </c>
      <c r="BM6" s="35">
        <f t="shared" si="7"/>
        <v>1006.65</v>
      </c>
      <c r="BN6" s="35">
        <f t="shared" si="7"/>
        <v>998.42</v>
      </c>
      <c r="BO6" s="35">
        <f t="shared" si="7"/>
        <v>1095.52</v>
      </c>
      <c r="BP6" s="34" t="str">
        <f>IF(BP7="","",IF(BP7="-","【-】","【"&amp;SUBSTITUTE(TEXT(BP7,"#,##0.00"),"-","△")&amp;"】"))</f>
        <v>【1,042.34】</v>
      </c>
      <c r="BQ6" s="35">
        <f>IF(BQ7="",NA(),BQ7)</f>
        <v>78.5</v>
      </c>
      <c r="BR6" s="35">
        <f t="shared" ref="BR6:BZ6" si="8">IF(BR7="",NA(),BR7)</f>
        <v>60.51</v>
      </c>
      <c r="BS6" s="35">
        <f t="shared" si="8"/>
        <v>58</v>
      </c>
      <c r="BT6" s="35">
        <f t="shared" si="8"/>
        <v>45.58</v>
      </c>
      <c r="BU6" s="35">
        <f t="shared" si="8"/>
        <v>59.83</v>
      </c>
      <c r="BV6" s="35">
        <f t="shared" si="8"/>
        <v>46.26</v>
      </c>
      <c r="BW6" s="35">
        <f t="shared" si="8"/>
        <v>45.81</v>
      </c>
      <c r="BX6" s="35">
        <f t="shared" si="8"/>
        <v>43.43</v>
      </c>
      <c r="BY6" s="35">
        <f t="shared" si="8"/>
        <v>41.41</v>
      </c>
      <c r="BZ6" s="35">
        <f t="shared" si="8"/>
        <v>39.64</v>
      </c>
      <c r="CA6" s="34" t="str">
        <f>IF(CA7="","",IF(CA7="-","【-】","【"&amp;SUBSTITUTE(TEXT(CA7,"#,##0.00"),"-","△")&amp;"】"))</f>
        <v>【42.60】</v>
      </c>
      <c r="CB6" s="35">
        <f>IF(CB7="",NA(),CB7)</f>
        <v>284.32</v>
      </c>
      <c r="CC6" s="35">
        <f t="shared" ref="CC6:CK6" si="9">IF(CC7="",NA(),CC7)</f>
        <v>372.14</v>
      </c>
      <c r="CD6" s="35">
        <f t="shared" si="9"/>
        <v>387.42</v>
      </c>
      <c r="CE6" s="35">
        <f t="shared" si="9"/>
        <v>494.72</v>
      </c>
      <c r="CF6" s="35">
        <f t="shared" si="9"/>
        <v>375.24</v>
      </c>
      <c r="CG6" s="35">
        <f t="shared" si="9"/>
        <v>376.4</v>
      </c>
      <c r="CH6" s="35">
        <f t="shared" si="9"/>
        <v>383.92</v>
      </c>
      <c r="CI6" s="35">
        <f t="shared" si="9"/>
        <v>400.44</v>
      </c>
      <c r="CJ6" s="35">
        <f t="shared" si="9"/>
        <v>417.56</v>
      </c>
      <c r="CK6" s="35">
        <f t="shared" si="9"/>
        <v>449.72</v>
      </c>
      <c r="CL6" s="34" t="str">
        <f>IF(CL7="","",IF(CL7="-","【-】","【"&amp;SUBSTITUTE(TEXT(CL7,"#,##0.00"),"-","△")&amp;"】"))</f>
        <v>【410.22】</v>
      </c>
      <c r="CM6" s="35">
        <f>IF(CM7="",NA(),CM7)</f>
        <v>35.51</v>
      </c>
      <c r="CN6" s="35">
        <f t="shared" ref="CN6:CV6" si="10">IF(CN7="",NA(),CN7)</f>
        <v>34.78</v>
      </c>
      <c r="CO6" s="35">
        <f t="shared" si="10"/>
        <v>34.06</v>
      </c>
      <c r="CP6" s="35">
        <f t="shared" si="10"/>
        <v>32.61</v>
      </c>
      <c r="CQ6" s="35">
        <f t="shared" si="10"/>
        <v>31.88</v>
      </c>
      <c r="CR6" s="35">
        <f t="shared" si="10"/>
        <v>33.729999999999997</v>
      </c>
      <c r="CS6" s="35">
        <f t="shared" si="10"/>
        <v>33.21</v>
      </c>
      <c r="CT6" s="35">
        <f t="shared" si="10"/>
        <v>32.229999999999997</v>
      </c>
      <c r="CU6" s="35">
        <f t="shared" si="10"/>
        <v>32.479999999999997</v>
      </c>
      <c r="CV6" s="35">
        <f t="shared" si="10"/>
        <v>30.19</v>
      </c>
      <c r="CW6" s="34" t="str">
        <f>IF(CW7="","",IF(CW7="-","【-】","【"&amp;SUBSTITUTE(TEXT(CW7,"#,##0.00"),"-","△")&amp;"】"))</f>
        <v>【32.98】</v>
      </c>
      <c r="CX6" s="35">
        <f>IF(CX7="",NA(),CX7)</f>
        <v>98.27</v>
      </c>
      <c r="CY6" s="35">
        <f t="shared" ref="CY6:DG6" si="11">IF(CY7="",NA(),CY7)</f>
        <v>96.36</v>
      </c>
      <c r="CZ6" s="35">
        <f t="shared" si="11"/>
        <v>96.43</v>
      </c>
      <c r="DA6" s="35">
        <f t="shared" si="11"/>
        <v>98.77</v>
      </c>
      <c r="DB6" s="35">
        <f t="shared" si="11"/>
        <v>98.76</v>
      </c>
      <c r="DC6" s="35">
        <f t="shared" si="11"/>
        <v>79.989999999999995</v>
      </c>
      <c r="DD6" s="35">
        <f t="shared" si="11"/>
        <v>79.98</v>
      </c>
      <c r="DE6" s="35">
        <f t="shared" si="11"/>
        <v>80.8</v>
      </c>
      <c r="DF6" s="35">
        <f t="shared" si="11"/>
        <v>79.2</v>
      </c>
      <c r="DG6" s="35">
        <f t="shared" si="11"/>
        <v>79.09</v>
      </c>
      <c r="DH6" s="34" t="str">
        <f>IF(DH7="","",IF(DH7="-","【-】","【"&amp;SUBSTITUTE(TEXT(DH7,"#,##0.00"),"-","△")&amp;"】"))</f>
        <v>【80.45】</v>
      </c>
      <c r="DI6" s="35">
        <f>IF(DI7="",NA(),DI7)</f>
        <v>20.29</v>
      </c>
      <c r="DJ6" s="35">
        <f t="shared" ref="DJ6:DR6" si="12">IF(DJ7="",NA(),DJ7)</f>
        <v>24.39</v>
      </c>
      <c r="DK6" s="35">
        <f t="shared" si="12"/>
        <v>28.36</v>
      </c>
      <c r="DL6" s="35">
        <f t="shared" si="12"/>
        <v>31.95</v>
      </c>
      <c r="DM6" s="35">
        <f t="shared" si="12"/>
        <v>34.99</v>
      </c>
      <c r="DN6" s="35">
        <f t="shared" si="12"/>
        <v>30.22</v>
      </c>
      <c r="DO6" s="35">
        <f t="shared" si="12"/>
        <v>33.380000000000003</v>
      </c>
      <c r="DP6" s="35">
        <f t="shared" si="12"/>
        <v>30.26</v>
      </c>
      <c r="DQ6" s="35">
        <f t="shared" si="12"/>
        <v>28.97</v>
      </c>
      <c r="DR6" s="35">
        <f t="shared" si="12"/>
        <v>20.14</v>
      </c>
      <c r="DS6" s="34" t="str">
        <f>IF(DS7="","",IF(DS7="-","【-】","【"&amp;SUBSTITUTE(TEXT(DS7,"#,##0.00"),"-","△")&amp;"】"))</f>
        <v>【23.36】</v>
      </c>
      <c r="DT6" s="34">
        <f>IF(DT7="",NA(),DT7)</f>
        <v>0</v>
      </c>
      <c r="DU6" s="34">
        <f t="shared" ref="DU6:EC6" si="13">IF(DU7="",NA(),DU7)</f>
        <v>0</v>
      </c>
      <c r="DV6" s="34">
        <f t="shared" si="13"/>
        <v>0</v>
      </c>
      <c r="DW6" s="34">
        <f t="shared" si="13"/>
        <v>0</v>
      </c>
      <c r="DX6" s="34">
        <f t="shared" si="13"/>
        <v>0</v>
      </c>
      <c r="DY6" s="34">
        <f t="shared" si="13"/>
        <v>0</v>
      </c>
      <c r="DZ6" s="34">
        <f t="shared" si="13"/>
        <v>0</v>
      </c>
      <c r="EA6" s="34">
        <f t="shared" si="13"/>
        <v>0</v>
      </c>
      <c r="EB6" s="34">
        <f t="shared" si="13"/>
        <v>0</v>
      </c>
      <c r="EC6" s="34">
        <f t="shared" si="13"/>
        <v>0</v>
      </c>
      <c r="ED6" s="34" t="str">
        <f>IF(ED7="","",IF(ED7="-","【-】","【"&amp;SUBSTITUTE(TEXT(ED7,"#,##0.00"),"-","△")&amp;"】"))</f>
        <v>【0.00】</v>
      </c>
      <c r="EE6" s="34">
        <f>IF(EE7="",NA(),EE7)</f>
        <v>0</v>
      </c>
      <c r="EF6" s="34">
        <f t="shared" ref="EF6:EN6" si="14">IF(EF7="",NA(),EF7)</f>
        <v>0</v>
      </c>
      <c r="EG6" s="34">
        <f t="shared" si="14"/>
        <v>0</v>
      </c>
      <c r="EH6" s="34">
        <f t="shared" si="14"/>
        <v>0</v>
      </c>
      <c r="EI6" s="34">
        <f t="shared" si="14"/>
        <v>0</v>
      </c>
      <c r="EJ6" s="35">
        <f t="shared" si="14"/>
        <v>0.01</v>
      </c>
      <c r="EK6" s="35">
        <f t="shared" si="14"/>
        <v>0.09</v>
      </c>
      <c r="EL6" s="35">
        <f t="shared" si="14"/>
        <v>0.02</v>
      </c>
      <c r="EM6" s="35">
        <f t="shared" si="14"/>
        <v>0.01</v>
      </c>
      <c r="EN6" s="35">
        <f t="shared" si="14"/>
        <v>1.6</v>
      </c>
      <c r="EO6" s="34" t="str">
        <f>IF(EO7="","",IF(EO7="-","【-】","【"&amp;SUBSTITUTE(TEXT(EO7,"#,##0.00"),"-","△")&amp;"】"))</f>
        <v>【1.09】</v>
      </c>
    </row>
    <row r="7" spans="1:148" s="36" customFormat="1" x14ac:dyDescent="0.15">
      <c r="A7" s="28"/>
      <c r="B7" s="37">
        <v>2020</v>
      </c>
      <c r="C7" s="37">
        <v>285854</v>
      </c>
      <c r="D7" s="37">
        <v>46</v>
      </c>
      <c r="E7" s="37">
        <v>17</v>
      </c>
      <c r="F7" s="37">
        <v>6</v>
      </c>
      <c r="G7" s="37">
        <v>0</v>
      </c>
      <c r="H7" s="37" t="s">
        <v>96</v>
      </c>
      <c r="I7" s="37" t="s">
        <v>97</v>
      </c>
      <c r="J7" s="37" t="s">
        <v>98</v>
      </c>
      <c r="K7" s="37" t="s">
        <v>99</v>
      </c>
      <c r="L7" s="37" t="s">
        <v>100</v>
      </c>
      <c r="M7" s="37" t="s">
        <v>101</v>
      </c>
      <c r="N7" s="38" t="s">
        <v>102</v>
      </c>
      <c r="O7" s="38">
        <v>45.09</v>
      </c>
      <c r="P7" s="38">
        <v>0.96</v>
      </c>
      <c r="Q7" s="38">
        <v>90.76</v>
      </c>
      <c r="R7" s="38">
        <v>4503</v>
      </c>
      <c r="S7" s="38">
        <v>16898</v>
      </c>
      <c r="T7" s="38">
        <v>368.77</v>
      </c>
      <c r="U7" s="38">
        <v>45.82</v>
      </c>
      <c r="V7" s="38">
        <v>161</v>
      </c>
      <c r="W7" s="38">
        <v>7.0000000000000007E-2</v>
      </c>
      <c r="X7" s="38">
        <v>2300</v>
      </c>
      <c r="Y7" s="38">
        <v>121.4</v>
      </c>
      <c r="Z7" s="38">
        <v>120.87</v>
      </c>
      <c r="AA7" s="38">
        <v>122.58</v>
      </c>
      <c r="AB7" s="38">
        <v>120.75</v>
      </c>
      <c r="AC7" s="38">
        <v>135.47</v>
      </c>
      <c r="AD7" s="38">
        <v>98.49</v>
      </c>
      <c r="AE7" s="38">
        <v>99.09</v>
      </c>
      <c r="AF7" s="38">
        <v>101.36</v>
      </c>
      <c r="AG7" s="38">
        <v>99.33</v>
      </c>
      <c r="AH7" s="38">
        <v>101.18</v>
      </c>
      <c r="AI7" s="38">
        <v>99.28</v>
      </c>
      <c r="AJ7" s="38">
        <v>557.57000000000005</v>
      </c>
      <c r="AK7" s="38">
        <v>453.57</v>
      </c>
      <c r="AL7" s="38">
        <v>335.91</v>
      </c>
      <c r="AM7" s="38">
        <v>217.33</v>
      </c>
      <c r="AN7" s="38">
        <v>50.9</v>
      </c>
      <c r="AO7" s="38">
        <v>294.57</v>
      </c>
      <c r="AP7" s="38">
        <v>295.20999999999998</v>
      </c>
      <c r="AQ7" s="38">
        <v>221.05</v>
      </c>
      <c r="AR7" s="38">
        <v>210</v>
      </c>
      <c r="AS7" s="38">
        <v>140.63</v>
      </c>
      <c r="AT7" s="38">
        <v>86.39</v>
      </c>
      <c r="AU7" s="38">
        <v>7.64</v>
      </c>
      <c r="AV7" s="38">
        <v>6.34</v>
      </c>
      <c r="AW7" s="38">
        <v>9.9600000000000009</v>
      </c>
      <c r="AX7" s="38">
        <v>8.89</v>
      </c>
      <c r="AY7" s="38">
        <v>38.299999999999997</v>
      </c>
      <c r="AZ7" s="38">
        <v>94.41</v>
      </c>
      <c r="BA7" s="38">
        <v>90.89</v>
      </c>
      <c r="BB7" s="38">
        <v>80.95</v>
      </c>
      <c r="BC7" s="38">
        <v>62.55</v>
      </c>
      <c r="BD7" s="38">
        <v>56.53</v>
      </c>
      <c r="BE7" s="38">
        <v>58.47</v>
      </c>
      <c r="BF7" s="38">
        <v>978.47</v>
      </c>
      <c r="BG7" s="38">
        <v>936.29</v>
      </c>
      <c r="BH7" s="38">
        <v>953.22</v>
      </c>
      <c r="BI7" s="38">
        <v>915.02</v>
      </c>
      <c r="BJ7" s="38">
        <v>877.44</v>
      </c>
      <c r="BK7" s="38">
        <v>1063.93</v>
      </c>
      <c r="BL7" s="38">
        <v>1060.8599999999999</v>
      </c>
      <c r="BM7" s="38">
        <v>1006.65</v>
      </c>
      <c r="BN7" s="38">
        <v>998.42</v>
      </c>
      <c r="BO7" s="38">
        <v>1095.52</v>
      </c>
      <c r="BP7" s="38">
        <v>1042.3399999999999</v>
      </c>
      <c r="BQ7" s="38">
        <v>78.5</v>
      </c>
      <c r="BR7" s="38">
        <v>60.51</v>
      </c>
      <c r="BS7" s="38">
        <v>58</v>
      </c>
      <c r="BT7" s="38">
        <v>45.58</v>
      </c>
      <c r="BU7" s="38">
        <v>59.83</v>
      </c>
      <c r="BV7" s="38">
        <v>46.26</v>
      </c>
      <c r="BW7" s="38">
        <v>45.81</v>
      </c>
      <c r="BX7" s="38">
        <v>43.43</v>
      </c>
      <c r="BY7" s="38">
        <v>41.41</v>
      </c>
      <c r="BZ7" s="38">
        <v>39.64</v>
      </c>
      <c r="CA7" s="38">
        <v>42.6</v>
      </c>
      <c r="CB7" s="38">
        <v>284.32</v>
      </c>
      <c r="CC7" s="38">
        <v>372.14</v>
      </c>
      <c r="CD7" s="38">
        <v>387.42</v>
      </c>
      <c r="CE7" s="38">
        <v>494.72</v>
      </c>
      <c r="CF7" s="38">
        <v>375.24</v>
      </c>
      <c r="CG7" s="38">
        <v>376.4</v>
      </c>
      <c r="CH7" s="38">
        <v>383.92</v>
      </c>
      <c r="CI7" s="38">
        <v>400.44</v>
      </c>
      <c r="CJ7" s="38">
        <v>417.56</v>
      </c>
      <c r="CK7" s="38">
        <v>449.72</v>
      </c>
      <c r="CL7" s="38">
        <v>410.22</v>
      </c>
      <c r="CM7" s="38">
        <v>35.51</v>
      </c>
      <c r="CN7" s="38">
        <v>34.78</v>
      </c>
      <c r="CO7" s="38">
        <v>34.06</v>
      </c>
      <c r="CP7" s="38">
        <v>32.61</v>
      </c>
      <c r="CQ7" s="38">
        <v>31.88</v>
      </c>
      <c r="CR7" s="38">
        <v>33.729999999999997</v>
      </c>
      <c r="CS7" s="38">
        <v>33.21</v>
      </c>
      <c r="CT7" s="38">
        <v>32.229999999999997</v>
      </c>
      <c r="CU7" s="38">
        <v>32.479999999999997</v>
      </c>
      <c r="CV7" s="38">
        <v>30.19</v>
      </c>
      <c r="CW7" s="38">
        <v>32.979999999999997</v>
      </c>
      <c r="CX7" s="38">
        <v>98.27</v>
      </c>
      <c r="CY7" s="38">
        <v>96.36</v>
      </c>
      <c r="CZ7" s="38">
        <v>96.43</v>
      </c>
      <c r="DA7" s="38">
        <v>98.77</v>
      </c>
      <c r="DB7" s="38">
        <v>98.76</v>
      </c>
      <c r="DC7" s="38">
        <v>79.989999999999995</v>
      </c>
      <c r="DD7" s="38">
        <v>79.98</v>
      </c>
      <c r="DE7" s="38">
        <v>80.8</v>
      </c>
      <c r="DF7" s="38">
        <v>79.2</v>
      </c>
      <c r="DG7" s="38">
        <v>79.09</v>
      </c>
      <c r="DH7" s="38">
        <v>80.45</v>
      </c>
      <c r="DI7" s="38">
        <v>20.29</v>
      </c>
      <c r="DJ7" s="38">
        <v>24.39</v>
      </c>
      <c r="DK7" s="38">
        <v>28.36</v>
      </c>
      <c r="DL7" s="38">
        <v>31.95</v>
      </c>
      <c r="DM7" s="38">
        <v>34.99</v>
      </c>
      <c r="DN7" s="38">
        <v>30.22</v>
      </c>
      <c r="DO7" s="38">
        <v>33.380000000000003</v>
      </c>
      <c r="DP7" s="38">
        <v>30.26</v>
      </c>
      <c r="DQ7" s="38">
        <v>28.97</v>
      </c>
      <c r="DR7" s="38">
        <v>20.14</v>
      </c>
      <c r="DS7" s="38">
        <v>23.36</v>
      </c>
      <c r="DT7" s="38">
        <v>0</v>
      </c>
      <c r="DU7" s="38">
        <v>0</v>
      </c>
      <c r="DV7" s="38">
        <v>0</v>
      </c>
      <c r="DW7" s="38">
        <v>0</v>
      </c>
      <c r="DX7" s="38">
        <v>0</v>
      </c>
      <c r="DY7" s="38">
        <v>0</v>
      </c>
      <c r="DZ7" s="38">
        <v>0</v>
      </c>
      <c r="EA7" s="38">
        <v>0</v>
      </c>
      <c r="EB7" s="38">
        <v>0</v>
      </c>
      <c r="EC7" s="38">
        <v>0</v>
      </c>
      <c r="ED7" s="38">
        <v>0</v>
      </c>
      <c r="EE7" s="38">
        <v>0</v>
      </c>
      <c r="EF7" s="38">
        <v>0</v>
      </c>
      <c r="EG7" s="38">
        <v>0</v>
      </c>
      <c r="EH7" s="38">
        <v>0</v>
      </c>
      <c r="EI7" s="38">
        <v>0</v>
      </c>
      <c r="EJ7" s="38">
        <v>0.01</v>
      </c>
      <c r="EK7" s="38">
        <v>0.09</v>
      </c>
      <c r="EL7" s="38">
        <v>0.02</v>
      </c>
      <c r="EM7" s="38">
        <v>0.01</v>
      </c>
      <c r="EN7" s="38">
        <v>1.6</v>
      </c>
      <c r="EO7" s="38">
        <v>1.0900000000000001</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 t="shared" ref="B10:D10" si="15">DATEVALUE($B7+12-B11&amp;"/1/"&amp;B12)</f>
        <v>46753</v>
      </c>
      <c r="C10" s="41">
        <f t="shared" si="15"/>
        <v>47119</v>
      </c>
      <c r="D10" s="41">
        <f t="shared" si="15"/>
        <v>47484</v>
      </c>
      <c r="E10" s="42">
        <f>DATEVALUE($B7+12-E11&amp;"/1/"&amp;E12)</f>
        <v>47849</v>
      </c>
      <c r="F10" s="42">
        <f>DATEVALUE($B7+12-F11&amp;"/1/"&amp;F12)</f>
        <v>48215</v>
      </c>
    </row>
    <row r="11" spans="1:148" x14ac:dyDescent="0.15">
      <c r="B11">
        <v>4</v>
      </c>
      <c r="C11">
        <v>3</v>
      </c>
      <c r="D11">
        <v>2</v>
      </c>
      <c r="E11">
        <v>1</v>
      </c>
      <c r="F11">
        <v>0</v>
      </c>
      <c r="G11" t="s">
        <v>108</v>
      </c>
    </row>
    <row r="12" spans="1:148" x14ac:dyDescent="0.15">
      <c r="B12">
        <v>1</v>
      </c>
      <c r="C12">
        <v>1</v>
      </c>
      <c r="D12">
        <v>1</v>
      </c>
      <c r="E12">
        <v>1</v>
      </c>
      <c r="F12">
        <v>2</v>
      </c>
      <c r="G12" t="s">
        <v>109</v>
      </c>
    </row>
    <row r="13" spans="1:148" x14ac:dyDescent="0.15">
      <c r="B13" t="s">
        <v>110</v>
      </c>
      <c r="C13" t="s">
        <v>110</v>
      </c>
      <c r="D13" t="s">
        <v>110</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谷原　裕典</cp:lastModifiedBy>
  <dcterms:created xsi:type="dcterms:W3CDTF">2021-12-03T07:36:25Z</dcterms:created>
  <dcterms:modified xsi:type="dcterms:W3CDTF">2022-01-14T06:41:53Z</dcterms:modified>
  <cp:category/>
</cp:coreProperties>
</file>