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as01\財政課\財政公表\04 財政状況資料集・経営比較分析表\R6年度\R6経営比較分析表（水道・病院・下水道・観光施設）\"/>
    </mc:Choice>
  </mc:AlternateContent>
  <xr:revisionPtr revIDLastSave="0" documentId="13_ncr:1_{62810270-A5B0-4225-99C4-E9CC20176CC8}" xr6:coauthVersionLast="47" xr6:coauthVersionMax="47" xr10:uidLastSave="{00000000-0000-0000-0000-000000000000}"/>
  <workbookProtection workbookAlgorithmName="SHA-512" workbookHashValue="mAdMZ8m5oM95lSqOSakUe9YWqZsg2CSr8JPTUHid89kcouvgM9I+YUtPiifz70NmLoQy3AU9806WmRoiD+pjMg==" workbookSaltValue="iXlcz7MVkslobqF05RvXPw==" workbookSpinCount="100000" lockStructure="1"/>
  <bookViews>
    <workbookView xWindow="-120" yWindow="-120" windowWidth="24240" windowHeight="13020" xr2:uid="{00000000-000D-0000-FFFF-FFFF00000000}"/>
  </bookViews>
  <sheets>
    <sheet name="法適用_下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G85" i="4"/>
  <c r="AL10" i="4"/>
  <c r="AD10" i="4"/>
  <c r="I8" i="4"/>
  <c r="B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<sst xmlns="http://schemas.openxmlformats.org/spreadsheetml/2006/main" count="231" uniqueCount="117">
  <si>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</si>
  <si>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</si>
  <si>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</si>
  <si>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</si>
  <si>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</si>
  <si>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</si>
  <si>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</si>
  <si>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</si>
  <si>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</si>
  <si>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</si>
  <si>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</si>
  <si>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</si>
  <si>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</si>
  <si>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</si>
  <si>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</si>
  <si>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</si>
  <si>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</si>
  <si>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</si>
  <si>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</si>
  <si>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</si>
  <si>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</si>
  <si>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</si>
  <si>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</si>
  <si>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</si>
  <si>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</si>
  <si>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</si>
  <si>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</si>
  <si>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</si>
  <si>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</si>
  <si>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</si>
  <si>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</si>
  <si>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</si>
  <si>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</si>
  <si>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</si>
  <si>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</si>
  <si>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</si>
  <si>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</si>
  <si>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</si>
  <si>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</si>
  <si>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</si>
  <si>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</si>
  <si>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</si>
  <si>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</si>
  <si>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</si>
  <si>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</si>
  <si>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</si>
  <si>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</si>
  <si>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</si>
  <si>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</si>
  <si>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</si>
  <si>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</si>
  <si>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</si>
  <si>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</si>
  <si>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</si>
  <si>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</si>
  <si>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</si>
  <si>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</si>
  <si>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</si>
  <si>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</si>
  <si>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</si>
  <si>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</si>
  <si>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</si>
  <si>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</si>
  <si>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</si>
  <si>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</si>
  <si>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</si>
  <si>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</si>
  <si>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</si>
  <si>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</si>
  <si>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</si>
  <si>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</si>
  <si>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</si>
  <si>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</si>
  <si>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</si>
  <si>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</si>
  <si>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</si>
  <si>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</si>
  <si>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</si>
  <si>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</si>
  <si>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</si>
  <si>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</si>
  <si>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</si>
  <si>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</si>
  <si>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</si>
  <si>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</si>
  <si>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</si>
  <si>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</si>
  <si>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</si>
  <si>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</si>
  <si>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</si>
  <si>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</si>
  <si>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</si>
  <si>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</si>
  <si>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</si>
  <si>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</si>
  <si>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</si>
  <si>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</si>
  <si>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</si>
  <si>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</si>
  <si>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</si>
  <si>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</si>
  <si>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</si>
  <si>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</si>
  <si>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</si>
  <si>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</si>
  <si>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</si>
  <si>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</si>
  <si>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</si>
  <si>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</si>
  <si>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</si>
  <si>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</si>
  <si>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</si>
  <si>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</si>
  <si>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</si>
  <si>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　経常収支比率は131.03％となり、100％超え（単年度収支が黒字）となっている。比率の分母を構成する経常費用のうち減価償却費が減少する傾向にあることから、今後も増加することが見込まれる。
　</t>
    </r>
    <r>
      <rPr>
        <sz val="11"/>
        <rFont val="ＭＳ ゴシック"/>
        <family val="3"/>
        <charset val="128"/>
      </rPr>
      <t>累積欠損金比率はR6年度で累積欠損金が解消され0％となった。高資本対策や基準外の一般会計繰入金により、当年度純利益が発生していることから、一般会計繰入金に依存しているものの、今後も欠損金は発生しないことが見込まれる。</t>
    </r>
    <r>
      <rPr>
        <sz val="11"/>
        <color theme="1"/>
        <rFont val="ＭＳ ゴシック"/>
        <family val="3"/>
        <charset val="128"/>
      </rPr>
      <t xml:space="preserve">
　流動比率は20.25％となり、100％を大きく下回っている（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経費回収率は109.05％となり、100％超えとなっていて、類似団体平均、全国平均を上回っている。また、汚水処理原価は216.87円となり、類似団体平均、全国平均と同程度となっている。ついては、水洗化率（91.22％）や施設利用率（21.98％）の向上による有収水量の増加、使用料収入の確保に向けた取組を、今後も継続して進める必要がある。</t>
    </r>
    <rPh sb="449" eb="452">
      <t>ドウテイド</t>
    </rPh>
    <phoneticPr fontId="4"/>
  </si>
  <si>
    <t>　特定環境保全公共下水道事業（8処理区）は供用開始（最初：平成2年1月、最終：平成16年9月、統合：令和5年3月)から35年が経過したところであるが、有形固定資産減価償却率は40.62％で100％を下回っている（保有資産の法定耐用年数に到達していない）ことから、現段階では、機械設備等の定期的な点検整備を行うことで、大規模な更新事業等を行う必要はないと考えている。</t>
    <rPh sb="47" eb="49">
      <t>トウゴウ</t>
    </rPh>
    <rPh sb="50" eb="52">
      <t>レイワ</t>
    </rPh>
    <rPh sb="53" eb="54">
      <t>ネン</t>
    </rPh>
    <rPh sb="55" eb="56">
      <t>ガツ</t>
    </rPh>
    <phoneticPr fontId="4"/>
  </si>
  <si>
    <t>　供用開始から35年経過し、水洗化率は91.22％と前年度から0.15ﾎﾟｲﾝﾄの増となっている。
　水洗化率の向上による有収水量の増加、使用料収入の確保が大きな課題となっているが、今後は人口減少等の影響から本事業の運営に必要となる財源の確保が課題となっている。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
　なお、本町では、平成20年度から計3回（平成20年10月、平成23年7月、平成26年7月）の使用料改定を行っている。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</si>
</sst>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99-40B5-A8B9-B746D5F7E60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BF99-40B5-A8B9-B746D5F7E60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21.37</c:v>
                </c:pt>
                <c:pt idx="1">
                  <c:v>22.08</c:v>
                </c:pt>
                <c:pt idx="2">
                  <c:v>21.2</c:v>
                </c:pt>
                <c:pt idx="3">
                  <c:v>21.41</c:v>
                </c:pt>
                <c:pt idx="4">
                  <c:v>21.98</c:v>
                </c:pt>
              </c:numCache>
            </c:numRef>
          </c:val>
          <c:extLst>
            <c:ext xmlns:c16="http://schemas.microsoft.com/office/drawing/2014/chart" uri="{C3380CC4-5D6E-409C-BE32-E72D297353CC}">
              <c16:uniqueId val="{00000000-8590-42F6-B318-3186D68F10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8590-42F6-B318-3186D68F10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89.62</c:v>
                </c:pt>
                <c:pt idx="1">
                  <c:v>89.84</c:v>
                </c:pt>
                <c:pt idx="2">
                  <c:v>91.01</c:v>
                </c:pt>
                <c:pt idx="3">
                  <c:v>91.07</c:v>
                </c:pt>
                <c:pt idx="4">
                  <c:v>91.22</c:v>
                </c:pt>
              </c:numCache>
            </c:numRef>
          </c:val>
          <c:extLst>
            <c:ext xmlns:c16="http://schemas.microsoft.com/office/drawing/2014/chart" uri="{C3380CC4-5D6E-409C-BE32-E72D297353CC}">
              <c16:uniqueId val="{00000000-9F42-4CF2-851C-83037D325F0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9F42-4CF2-851C-83037D325F0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133.53</c:v>
                </c:pt>
                <c:pt idx="1">
                  <c:v>135.16999999999999</c:v>
                </c:pt>
                <c:pt idx="2">
                  <c:v>133.68</c:v>
                </c:pt>
                <c:pt idx="3">
                  <c:v>142.69999999999999</c:v>
                </c:pt>
                <c:pt idx="4">
                  <c:v>131.03</c:v>
                </c:pt>
              </c:numCache>
            </c:numRef>
          </c:val>
          <c:extLst>
            <c:ext xmlns:c16="http://schemas.microsoft.com/office/drawing/2014/chart" uri="{C3380CC4-5D6E-409C-BE32-E72D297353CC}">
              <c16:uniqueId val="{00000000-CF7D-485A-8BD2-AE3FFCE5EC6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CF7D-485A-8BD2-AE3FFCE5EC6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31.42</c:v>
                </c:pt>
                <c:pt idx="1">
                  <c:v>34.31</c:v>
                </c:pt>
                <c:pt idx="2">
                  <c:v>35.81</c:v>
                </c:pt>
                <c:pt idx="3">
                  <c:v>38.26</c:v>
                </c:pt>
                <c:pt idx="4">
                  <c:v>40.619999999999997</c:v>
                </c:pt>
              </c:numCache>
            </c:numRef>
          </c:val>
          <c:extLst>
            <c:ext xmlns:c16="http://schemas.microsoft.com/office/drawing/2014/chart" uri="{C3380CC4-5D6E-409C-BE32-E72D297353CC}">
              <c16:uniqueId val="{00000000-7D8D-48F7-85F0-03D79206DC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7D8D-48F7-85F0-03D79206DC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38-43D8-ACCA-3C91FF01B19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0938-43D8-ACCA-3C91FF01B19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463.98</c:v>
                </c:pt>
                <c:pt idx="1">
                  <c:v>343.11</c:v>
                </c:pt>
                <c:pt idx="2">
                  <c:v>208.15</c:v>
                </c:pt>
                <c:pt idx="3">
                  <c:v>62.65</c:v>
                </c:pt>
                <c:pt idx="4" formatCode="#,##0.00;&quot;△&quot;#,##0.00">
                  <c:v>0</c:v>
                </c:pt>
              </c:numCache>
            </c:numRef>
          </c:val>
          <c:extLst>
            <c:ext xmlns:c16="http://schemas.microsoft.com/office/drawing/2014/chart" uri="{C3380CC4-5D6E-409C-BE32-E72D297353CC}">
              <c16:uniqueId val="{00000000-16E6-4A63-B1A6-CF8D277AB6C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16E6-4A63-B1A6-CF8D277AB6C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12.34</c:v>
                </c:pt>
                <c:pt idx="1">
                  <c:v>10.31</c:v>
                </c:pt>
                <c:pt idx="2">
                  <c:v>17.47</c:v>
                </c:pt>
                <c:pt idx="3">
                  <c:v>13.66</c:v>
                </c:pt>
                <c:pt idx="4">
                  <c:v>20.25</c:v>
                </c:pt>
              </c:numCache>
            </c:numRef>
          </c:val>
          <c:extLst>
            <c:ext xmlns:c16="http://schemas.microsoft.com/office/drawing/2014/chart" uri="{C3380CC4-5D6E-409C-BE32-E72D297353CC}">
              <c16:uniqueId val="{00000000-890A-4777-B3CA-2A4EA79D9E8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890A-4777-B3CA-2A4EA79D9E8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813.38</c:v>
                </c:pt>
                <c:pt idx="1">
                  <c:v>802.84</c:v>
                </c:pt>
                <c:pt idx="2">
                  <c:v>744</c:v>
                </c:pt>
                <c:pt idx="3">
                  <c:v>657.15</c:v>
                </c:pt>
                <c:pt idx="4">
                  <c:v>618.16999999999996</c:v>
                </c:pt>
              </c:numCache>
            </c:numRef>
          </c:val>
          <c:extLst>
            <c:ext xmlns:c16="http://schemas.microsoft.com/office/drawing/2014/chart" uri="{C3380CC4-5D6E-409C-BE32-E72D297353CC}">
              <c16:uniqueId val="{00000000-5938-4A12-86EA-820A09F131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5938-4A12-86EA-820A09F131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104.23</c:v>
                </c:pt>
                <c:pt idx="1">
                  <c:v>102.06</c:v>
                </c:pt>
                <c:pt idx="2">
                  <c:v>92.55</c:v>
                </c:pt>
                <c:pt idx="3">
                  <c:v>109.41</c:v>
                </c:pt>
                <c:pt idx="4">
                  <c:v>109.05</c:v>
                </c:pt>
              </c:numCache>
            </c:numRef>
          </c:val>
          <c:extLst>
            <c:ext xmlns:c16="http://schemas.microsoft.com/office/drawing/2014/chart" uri="{C3380CC4-5D6E-409C-BE32-E72D297353CC}">
              <c16:uniqueId val="{00000000-2CFB-421F-A031-8DC8A1A3100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2CFB-421F-A031-8DC8A1A3100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225.64</c:v>
                </c:pt>
                <c:pt idx="1">
                  <c:v>229.45</c:v>
                </c:pt>
                <c:pt idx="2">
                  <c:v>254.45</c:v>
                </c:pt>
                <c:pt idx="3">
                  <c:v>215.5</c:v>
                </c:pt>
                <c:pt idx="4">
                  <c:v>216.87</c:v>
                </c:pt>
              </c:numCache>
            </c:numRef>
          </c:val>
          <c:extLst>
            <c:ext xmlns:c16="http://schemas.microsoft.com/office/drawing/2014/chart" uri="{C3380CC4-5D6E-409C-BE32-E72D297353CC}">
              <c16:uniqueId val="{00000000-D4CD-433A-8017-69C39601B9D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D4CD-433A-8017-69C39601B9D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29" t="str">
        <f>データ!H6</f>
        <v>兵庫県　香美町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15303</v>
      </c>
      <c r="AM8" s="36"/>
      <c r="AN8" s="36"/>
      <c r="AO8" s="36"/>
      <c r="AP8" s="36"/>
      <c r="AQ8" s="36"/>
      <c r="AR8" s="36"/>
      <c r="AS8" s="36"/>
      <c r="AT8" s="37">
        <f>データ!T6</f>
        <v>368.77</v>
      </c>
      <c r="AU8" s="37"/>
      <c r="AV8" s="37"/>
      <c r="AW8" s="37"/>
      <c r="AX8" s="37"/>
      <c r="AY8" s="37"/>
      <c r="AZ8" s="37"/>
      <c r="BA8" s="37"/>
      <c r="BB8" s="37">
        <f>データ!U6</f>
        <v>41.5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c r="A10" s="2"/>
      <c r="B10" s="37" t="str">
        <f>データ!N6</f>
        <v>-</v>
      </c>
      <c r="C10" s="37"/>
      <c r="D10" s="37"/>
      <c r="E10" s="37"/>
      <c r="F10" s="37"/>
      <c r="G10" s="37"/>
      <c r="H10" s="37"/>
      <c r="I10" s="37">
        <f>データ!O6</f>
        <v>59.95</v>
      </c>
      <c r="J10" s="37"/>
      <c r="K10" s="37"/>
      <c r="L10" s="37"/>
      <c r="M10" s="37"/>
      <c r="N10" s="37"/>
      <c r="O10" s="37"/>
      <c r="P10" s="37">
        <f>データ!P6</f>
        <v>48.51</v>
      </c>
      <c r="Q10" s="37"/>
      <c r="R10" s="37"/>
      <c r="S10" s="37"/>
      <c r="T10" s="37"/>
      <c r="U10" s="37"/>
      <c r="V10" s="37"/>
      <c r="W10" s="37">
        <f>データ!Q6</f>
        <v>90.45</v>
      </c>
      <c r="X10" s="37"/>
      <c r="Y10" s="37"/>
      <c r="Z10" s="37"/>
      <c r="AA10" s="37"/>
      <c r="AB10" s="37"/>
      <c r="AC10" s="37"/>
      <c r="AD10" s="36">
        <f>データ!R6</f>
        <v>4587</v>
      </c>
      <c r="AE10" s="36"/>
      <c r="AF10" s="36"/>
      <c r="AG10" s="36"/>
      <c r="AH10" s="36"/>
      <c r="AI10" s="36"/>
      <c r="AJ10" s="36"/>
      <c r="AK10" s="2"/>
      <c r="AL10" s="36">
        <f>データ!V6</f>
        <v>7267</v>
      </c>
      <c r="AM10" s="36"/>
      <c r="AN10" s="36"/>
      <c r="AO10" s="36"/>
      <c r="AP10" s="36"/>
      <c r="AQ10" s="36"/>
      <c r="AR10" s="36"/>
      <c r="AS10" s="36"/>
      <c r="AT10" s="37">
        <f>データ!W6</f>
        <v>4.5</v>
      </c>
      <c r="AU10" s="37"/>
      <c r="AV10" s="37"/>
      <c r="AW10" s="37"/>
      <c r="AX10" s="37"/>
      <c r="AY10" s="37"/>
      <c r="AZ10" s="37"/>
      <c r="BA10" s="37"/>
      <c r="BB10" s="37">
        <f>データ!X6</f>
        <v>1614.89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Vz8x8+00OvnJb+5WgT9KA9/ccsOa9drw6jjvnvL9zdrUvfLAap2Av93GKqa2RxzI+s0qGuHkSqQX64AYx7YE8g==" saltValue="ubZu1+qE7pQKHK7Ss9hwF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cols>
    <col min="2" max="144" width="11.875" customWidth="1"/>
  </cols>
  <sheetData>
    <row r="1" spans="1:148">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c r="A6" s="14" t="s">
        <v>95</v>
      </c>
      <c r="B6" s="19">
        <f>B7</f>
        <v>2024</v>
      </c>
      <c r="C6" s="19">
        <f t="shared" ref="C6:X6" si="3">C7</f>
        <v>285854</v>
      </c>
      <c r="D6" s="19">
        <f t="shared" si="3"/>
        <v>46</v>
      </c>
      <c r="E6" s="19">
        <f t="shared" si="3"/>
        <v>17</v>
      </c>
      <c r="F6" s="19">
        <f t="shared" si="3"/>
        <v>4</v>
      </c>
      <c r="G6" s="19">
        <f t="shared" si="3"/>
        <v>0</v>
      </c>
      <c r="H6" s="19" t="str">
        <f t="shared" si="3"/>
        <v>兵庫県　香美町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59.95</v>
      </c>
      <c r="P6" s="20">
        <f t="shared" si="3"/>
        <v>48.51</v>
      </c>
      <c r="Q6" s="20">
        <f t="shared" si="3"/>
        <v>90.45</v>
      </c>
      <c r="R6" s="20">
        <f t="shared" si="3"/>
        <v>4587</v>
      </c>
      <c r="S6" s="20">
        <f t="shared" si="3"/>
        <v>15303</v>
      </c>
      <c r="T6" s="20">
        <f t="shared" si="3"/>
        <v>368.77</v>
      </c>
      <c r="U6" s="20">
        <f t="shared" si="3"/>
        <v>41.5</v>
      </c>
      <c r="V6" s="20">
        <f t="shared" si="3"/>
        <v>7267</v>
      </c>
      <c r="W6" s="20">
        <f t="shared" si="3"/>
        <v>4.5</v>
      </c>
      <c r="X6" s="20">
        <f t="shared" si="3"/>
        <v>1614.89</v>
      </c>
      <c r="Y6" s="21">
        <f>IF(Y7="",NA(),Y7)</f>
        <v>133.53</v>
      </c>
      <c r="Z6" s="21">
        <f t="shared" ref="Z6:AH6" si="4">IF(Z7="",NA(),Z7)</f>
        <v>135.16999999999999</v>
      </c>
      <c r="AA6" s="21">
        <f t="shared" si="4"/>
        <v>133.68</v>
      </c>
      <c r="AB6" s="21">
        <f t="shared" si="4"/>
        <v>142.69999999999999</v>
      </c>
      <c r="AC6" s="21">
        <f t="shared" si="4"/>
        <v>131.03</v>
      </c>
      <c r="AD6" s="21">
        <f t="shared" si="4"/>
        <v>102.7</v>
      </c>
      <c r="AE6" s="21">
        <f t="shared" si="4"/>
        <v>104.11</v>
      </c>
      <c r="AF6" s="21">
        <f t="shared" si="4"/>
        <v>101.98</v>
      </c>
      <c r="AG6" s="21">
        <f t="shared" si="4"/>
        <v>102.68</v>
      </c>
      <c r="AH6" s="21">
        <f t="shared" si="4"/>
        <v>103.79</v>
      </c>
      <c r="AI6" s="20" t="str">
        <f>IF(AI7="","",IF(AI7="-","【-】","【"&amp;SUBSTITUTE(TEXT(AI7,"#,##0.00"),"-","△")&amp;"】"))</f>
        <v>【105.07】</v>
      </c>
      <c r="AJ6" s="21">
        <f>IF(AJ7="",NA(),AJ7)</f>
        <v>463.98</v>
      </c>
      <c r="AK6" s="21">
        <f t="shared" ref="AK6:AS6" si="5">IF(AK7="",NA(),AK7)</f>
        <v>343.11</v>
      </c>
      <c r="AL6" s="21">
        <f t="shared" si="5"/>
        <v>208.15</v>
      </c>
      <c r="AM6" s="21">
        <f t="shared" si="5"/>
        <v>62.65</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12.34</v>
      </c>
      <c r="AV6" s="21">
        <f t="shared" ref="AV6:BD6" si="6">IF(AV7="",NA(),AV7)</f>
        <v>10.31</v>
      </c>
      <c r="AW6" s="21">
        <f t="shared" si="6"/>
        <v>17.47</v>
      </c>
      <c r="AX6" s="21">
        <f t="shared" si="6"/>
        <v>13.66</v>
      </c>
      <c r="AY6" s="21">
        <f t="shared" si="6"/>
        <v>20.25</v>
      </c>
      <c r="AZ6" s="21">
        <f t="shared" si="6"/>
        <v>46.85</v>
      </c>
      <c r="BA6" s="21">
        <f t="shared" si="6"/>
        <v>44.35</v>
      </c>
      <c r="BB6" s="21">
        <f t="shared" si="6"/>
        <v>41.51</v>
      </c>
      <c r="BC6" s="21">
        <f t="shared" si="6"/>
        <v>45.01</v>
      </c>
      <c r="BD6" s="21">
        <f t="shared" si="6"/>
        <v>46.37</v>
      </c>
      <c r="BE6" s="20" t="str">
        <f>IF(BE7="","",IF(BE7="-","【-】","【"&amp;SUBSTITUTE(TEXT(BE7,"#,##0.00"),"-","△")&amp;"】"))</f>
        <v>【50.90】</v>
      </c>
      <c r="BF6" s="21">
        <f>IF(BF7="",NA(),BF7)</f>
        <v>813.38</v>
      </c>
      <c r="BG6" s="21">
        <f t="shared" ref="BG6:BO6" si="7">IF(BG7="",NA(),BG7)</f>
        <v>802.84</v>
      </c>
      <c r="BH6" s="21">
        <f t="shared" si="7"/>
        <v>744</v>
      </c>
      <c r="BI6" s="21">
        <f t="shared" si="7"/>
        <v>657.15</v>
      </c>
      <c r="BJ6" s="21">
        <f t="shared" si="7"/>
        <v>618.16999999999996</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104.23</v>
      </c>
      <c r="BR6" s="21">
        <f t="shared" ref="BR6:BZ6" si="8">IF(BR7="",NA(),BR7)</f>
        <v>102.06</v>
      </c>
      <c r="BS6" s="21">
        <f t="shared" si="8"/>
        <v>92.55</v>
      </c>
      <c r="BT6" s="21">
        <f t="shared" si="8"/>
        <v>109.41</v>
      </c>
      <c r="BU6" s="21">
        <f t="shared" si="8"/>
        <v>109.05</v>
      </c>
      <c r="BV6" s="21">
        <f t="shared" si="8"/>
        <v>82.88</v>
      </c>
      <c r="BW6" s="21">
        <f t="shared" si="8"/>
        <v>82.53</v>
      </c>
      <c r="BX6" s="21">
        <f t="shared" si="8"/>
        <v>81.81</v>
      </c>
      <c r="BY6" s="21">
        <f t="shared" si="8"/>
        <v>82.27</v>
      </c>
      <c r="BZ6" s="21">
        <f t="shared" si="8"/>
        <v>80.36</v>
      </c>
      <c r="CA6" s="20" t="str">
        <f>IF(CA7="","",IF(CA7="-","【-】","【"&amp;SUBSTITUTE(TEXT(CA7,"#,##0.00"),"-","△")&amp;"】"))</f>
        <v>【72.92】</v>
      </c>
      <c r="CB6" s="21">
        <f>IF(CB7="",NA(),CB7)</f>
        <v>225.64</v>
      </c>
      <c r="CC6" s="21">
        <f t="shared" ref="CC6:CK6" si="9">IF(CC7="",NA(),CC7)</f>
        <v>229.45</v>
      </c>
      <c r="CD6" s="21">
        <f t="shared" si="9"/>
        <v>254.45</v>
      </c>
      <c r="CE6" s="21">
        <f t="shared" si="9"/>
        <v>215.5</v>
      </c>
      <c r="CF6" s="21">
        <f t="shared" si="9"/>
        <v>216.87</v>
      </c>
      <c r="CG6" s="21">
        <f t="shared" si="9"/>
        <v>187.76</v>
      </c>
      <c r="CH6" s="21">
        <f t="shared" si="9"/>
        <v>190.48</v>
      </c>
      <c r="CI6" s="21">
        <f t="shared" si="9"/>
        <v>193.59</v>
      </c>
      <c r="CJ6" s="21">
        <f t="shared" si="9"/>
        <v>194.42</v>
      </c>
      <c r="CK6" s="21">
        <f t="shared" si="9"/>
        <v>201.33</v>
      </c>
      <c r="CL6" s="20" t="str">
        <f>IF(CL7="","",IF(CL7="-","【-】","【"&amp;SUBSTITUTE(TEXT(CL7,"#,##0.00"),"-","△")&amp;"】"))</f>
        <v>【225.78】</v>
      </c>
      <c r="CM6" s="21">
        <f>IF(CM7="",NA(),CM7)</f>
        <v>21.37</v>
      </c>
      <c r="CN6" s="21">
        <f t="shared" ref="CN6:CV6" si="10">IF(CN7="",NA(),CN7)</f>
        <v>22.08</v>
      </c>
      <c r="CO6" s="21">
        <f t="shared" si="10"/>
        <v>21.2</v>
      </c>
      <c r="CP6" s="21">
        <f t="shared" si="10"/>
        <v>21.41</v>
      </c>
      <c r="CQ6" s="21">
        <f t="shared" si="10"/>
        <v>21.98</v>
      </c>
      <c r="CR6" s="21">
        <f t="shared" si="10"/>
        <v>45.87</v>
      </c>
      <c r="CS6" s="21">
        <f t="shared" si="10"/>
        <v>44.24</v>
      </c>
      <c r="CT6" s="21">
        <f t="shared" si="10"/>
        <v>45.3</v>
      </c>
      <c r="CU6" s="21">
        <f t="shared" si="10"/>
        <v>45.6</v>
      </c>
      <c r="CV6" s="21">
        <f t="shared" si="10"/>
        <v>44.79</v>
      </c>
      <c r="CW6" s="20" t="str">
        <f>IF(CW7="","",IF(CW7="-","【-】","【"&amp;SUBSTITUTE(TEXT(CW7,"#,##0.00"),"-","△")&amp;"】"))</f>
        <v>【43.17】</v>
      </c>
      <c r="CX6" s="21">
        <f>IF(CX7="",NA(),CX7)</f>
        <v>89.62</v>
      </c>
      <c r="CY6" s="21">
        <f t="shared" ref="CY6:DG6" si="11">IF(CY7="",NA(),CY7)</f>
        <v>89.84</v>
      </c>
      <c r="CZ6" s="21">
        <f t="shared" si="11"/>
        <v>91.01</v>
      </c>
      <c r="DA6" s="21">
        <f t="shared" si="11"/>
        <v>91.07</v>
      </c>
      <c r="DB6" s="21">
        <f t="shared" si="11"/>
        <v>91.22</v>
      </c>
      <c r="DC6" s="21">
        <f t="shared" si="11"/>
        <v>87.65</v>
      </c>
      <c r="DD6" s="21">
        <f t="shared" si="11"/>
        <v>88.15</v>
      </c>
      <c r="DE6" s="21">
        <f t="shared" si="11"/>
        <v>88.37</v>
      </c>
      <c r="DF6" s="21">
        <f t="shared" si="11"/>
        <v>88.66</v>
      </c>
      <c r="DG6" s="21">
        <f t="shared" si="11"/>
        <v>88.68</v>
      </c>
      <c r="DH6" s="20" t="str">
        <f>IF(DH7="","",IF(DH7="-","【-】","【"&amp;SUBSTITUTE(TEXT(DH7,"#,##0.00"),"-","△")&amp;"】"))</f>
        <v>【86.31】</v>
      </c>
      <c r="DI6" s="21">
        <f>IF(DI7="",NA(),DI7)</f>
        <v>31.42</v>
      </c>
      <c r="DJ6" s="21">
        <f t="shared" ref="DJ6:DR6" si="12">IF(DJ7="",NA(),DJ7)</f>
        <v>34.31</v>
      </c>
      <c r="DK6" s="21">
        <f t="shared" si="12"/>
        <v>35.81</v>
      </c>
      <c r="DL6" s="21">
        <f t="shared" si="12"/>
        <v>38.26</v>
      </c>
      <c r="DM6" s="21">
        <f t="shared" si="12"/>
        <v>40.619999999999997</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c r="A7" s="14"/>
      <c r="B7" s="23">
        <v>2024</v>
      </c>
      <c r="C7" s="23">
        <v>285854</v>
      </c>
      <c r="D7" s="23">
        <v>46</v>
      </c>
      <c r="E7" s="23">
        <v>17</v>
      </c>
      <c r="F7" s="23">
        <v>4</v>
      </c>
      <c r="G7" s="23">
        <v>0</v>
      </c>
      <c r="H7" s="23" t="s">
        <v>96</v>
      </c>
      <c r="I7" s="23" t="s">
        <v>97</v>
      </c>
      <c r="J7" s="23" t="s">
        <v>98</v>
      </c>
      <c r="K7" s="23" t="s">
        <v>99</v>
      </c>
      <c r="L7" s="23" t="s">
        <v>100</v>
      </c>
      <c r="M7" s="23" t="s">
        <v>101</v>
      </c>
      <c r="N7" s="24" t="s">
        <v>102</v>
      </c>
      <c r="O7" s="24">
        <v>59.95</v>
      </c>
      <c r="P7" s="24">
        <v>48.51</v>
      </c>
      <c r="Q7" s="24">
        <v>90.45</v>
      </c>
      <c r="R7" s="24">
        <v>4587</v>
      </c>
      <c r="S7" s="24">
        <v>15303</v>
      </c>
      <c r="T7" s="24">
        <v>368.77</v>
      </c>
      <c r="U7" s="24">
        <v>41.5</v>
      </c>
      <c r="V7" s="24">
        <v>7267</v>
      </c>
      <c r="W7" s="24">
        <v>4.5</v>
      </c>
      <c r="X7" s="24">
        <v>1614.89</v>
      </c>
      <c r="Y7" s="24">
        <v>133.53</v>
      </c>
      <c r="Z7" s="24">
        <v>135.16999999999999</v>
      </c>
      <c r="AA7" s="24">
        <v>133.68</v>
      </c>
      <c r="AB7" s="24">
        <v>142.69999999999999</v>
      </c>
      <c r="AC7" s="24">
        <v>131.03</v>
      </c>
      <c r="AD7" s="24">
        <v>102.7</v>
      </c>
      <c r="AE7" s="24">
        <v>104.11</v>
      </c>
      <c r="AF7" s="24">
        <v>101.98</v>
      </c>
      <c r="AG7" s="24">
        <v>102.68</v>
      </c>
      <c r="AH7" s="24">
        <v>103.79</v>
      </c>
      <c r="AI7" s="24">
        <v>105.07</v>
      </c>
      <c r="AJ7" s="24">
        <v>463.98</v>
      </c>
      <c r="AK7" s="24">
        <v>343.11</v>
      </c>
      <c r="AL7" s="24">
        <v>208.15</v>
      </c>
      <c r="AM7" s="24">
        <v>62.65</v>
      </c>
      <c r="AN7" s="24">
        <v>0</v>
      </c>
      <c r="AO7" s="24">
        <v>48.2</v>
      </c>
      <c r="AP7" s="24">
        <v>46.91</v>
      </c>
      <c r="AQ7" s="24">
        <v>52.27</v>
      </c>
      <c r="AR7" s="24">
        <v>58.68</v>
      </c>
      <c r="AS7" s="24">
        <v>53.87</v>
      </c>
      <c r="AT7" s="24">
        <v>63.54</v>
      </c>
      <c r="AU7" s="24">
        <v>12.34</v>
      </c>
      <c r="AV7" s="24">
        <v>10.31</v>
      </c>
      <c r="AW7" s="24">
        <v>17.47</v>
      </c>
      <c r="AX7" s="24">
        <v>13.66</v>
      </c>
      <c r="AY7" s="24">
        <v>20.25</v>
      </c>
      <c r="AZ7" s="24">
        <v>46.85</v>
      </c>
      <c r="BA7" s="24">
        <v>44.35</v>
      </c>
      <c r="BB7" s="24">
        <v>41.51</v>
      </c>
      <c r="BC7" s="24">
        <v>45.01</v>
      </c>
      <c r="BD7" s="24">
        <v>46.37</v>
      </c>
      <c r="BE7" s="24">
        <v>50.9</v>
      </c>
      <c r="BF7" s="24">
        <v>813.38</v>
      </c>
      <c r="BG7" s="24">
        <v>802.84</v>
      </c>
      <c r="BH7" s="24">
        <v>744</v>
      </c>
      <c r="BI7" s="24">
        <v>657.15</v>
      </c>
      <c r="BJ7" s="24">
        <v>618.16999999999996</v>
      </c>
      <c r="BK7" s="24">
        <v>1268.6300000000001</v>
      </c>
      <c r="BL7" s="24">
        <v>1283.69</v>
      </c>
      <c r="BM7" s="24">
        <v>1160.22</v>
      </c>
      <c r="BN7" s="24">
        <v>1141.98</v>
      </c>
      <c r="BO7" s="24">
        <v>1062.58</v>
      </c>
      <c r="BP7" s="24">
        <v>1099.1500000000001</v>
      </c>
      <c r="BQ7" s="24">
        <v>104.23</v>
      </c>
      <c r="BR7" s="24">
        <v>102.06</v>
      </c>
      <c r="BS7" s="24">
        <v>92.55</v>
      </c>
      <c r="BT7" s="24">
        <v>109.41</v>
      </c>
      <c r="BU7" s="24">
        <v>109.05</v>
      </c>
      <c r="BV7" s="24">
        <v>82.88</v>
      </c>
      <c r="BW7" s="24">
        <v>82.53</v>
      </c>
      <c r="BX7" s="24">
        <v>81.81</v>
      </c>
      <c r="BY7" s="24">
        <v>82.27</v>
      </c>
      <c r="BZ7" s="24">
        <v>80.36</v>
      </c>
      <c r="CA7" s="24">
        <v>72.92</v>
      </c>
      <c r="CB7" s="24">
        <v>225.64</v>
      </c>
      <c r="CC7" s="24">
        <v>229.45</v>
      </c>
      <c r="CD7" s="24">
        <v>254.45</v>
      </c>
      <c r="CE7" s="24">
        <v>215.5</v>
      </c>
      <c r="CF7" s="24">
        <v>216.87</v>
      </c>
      <c r="CG7" s="24">
        <v>187.76</v>
      </c>
      <c r="CH7" s="24">
        <v>190.48</v>
      </c>
      <c r="CI7" s="24">
        <v>193.59</v>
      </c>
      <c r="CJ7" s="24">
        <v>194.42</v>
      </c>
      <c r="CK7" s="24">
        <v>201.33</v>
      </c>
      <c r="CL7" s="24">
        <v>225.78</v>
      </c>
      <c r="CM7" s="24">
        <v>21.37</v>
      </c>
      <c r="CN7" s="24">
        <v>22.08</v>
      </c>
      <c r="CO7" s="24">
        <v>21.2</v>
      </c>
      <c r="CP7" s="24">
        <v>21.41</v>
      </c>
      <c r="CQ7" s="24">
        <v>21.98</v>
      </c>
      <c r="CR7" s="24">
        <v>45.87</v>
      </c>
      <c r="CS7" s="24">
        <v>44.24</v>
      </c>
      <c r="CT7" s="24">
        <v>45.3</v>
      </c>
      <c r="CU7" s="24">
        <v>45.6</v>
      </c>
      <c r="CV7" s="24">
        <v>44.79</v>
      </c>
      <c r="CW7" s="24">
        <v>43.17</v>
      </c>
      <c r="CX7" s="24">
        <v>89.62</v>
      </c>
      <c r="CY7" s="24">
        <v>89.84</v>
      </c>
      <c r="CZ7" s="24">
        <v>91.01</v>
      </c>
      <c r="DA7" s="24">
        <v>91.07</v>
      </c>
      <c r="DB7" s="24">
        <v>91.22</v>
      </c>
      <c r="DC7" s="24">
        <v>87.65</v>
      </c>
      <c r="DD7" s="24">
        <v>88.15</v>
      </c>
      <c r="DE7" s="24">
        <v>88.37</v>
      </c>
      <c r="DF7" s="24">
        <v>88.66</v>
      </c>
      <c r="DG7" s="24">
        <v>88.68</v>
      </c>
      <c r="DH7" s="24">
        <v>86.31</v>
      </c>
      <c r="DI7" s="24">
        <v>31.42</v>
      </c>
      <c r="DJ7" s="24">
        <v>34.31</v>
      </c>
      <c r="DK7" s="24">
        <v>35.81</v>
      </c>
      <c r="DL7" s="24">
        <v>38.26</v>
      </c>
      <c r="DM7" s="24">
        <v>40.619999999999997</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46</v>
      </c>
      <c r="B10" s="27">
        <f>DATEVALUE($B7-B11&amp;"/1/"&amp;B12)</f>
        <v>37257</v>
      </c>
      <c r="C10" s="27">
        <f t="shared" ref="C10:F10" si="15">DATEVALUE($B7-C11&amp;"/1/"&amp;C12)</f>
        <v>37622</v>
      </c>
      <c r="D10" s="27">
        <f t="shared" si="15"/>
        <v>37988</v>
      </c>
      <c r="E10" s="27">
        <f t="shared" si="15"/>
        <v>38355</v>
      </c>
      <c r="F10" s="27">
        <f t="shared" si="15"/>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哲弥</cp:lastModifiedBy>
  <cp:lastPrinted>2026-01-29T02:47:37Z</cp:lastPrinted>
  <dcterms:created xsi:type="dcterms:W3CDTF">2025-12-23T06:13:02Z</dcterms:created>
  <dcterms:modified xsi:type="dcterms:W3CDTF">2026-01-29T02:47:40Z</dcterms:modified>
  <cp:category/>
</cp:coreProperties>
</file>